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2\2.2. Consolidarea cladirilor aflate in risc seismic\"/>
    </mc:Choice>
  </mc:AlternateContent>
  <bookViews>
    <workbookView xWindow="-111" yWindow="-111" windowWidth="23254" windowHeight="12574" firstSheet="1" activeTab="2"/>
  </bookViews>
  <sheets>
    <sheet name="Introducere" sheetId="1" r:id="rId1"/>
    <sheet name="Buget cerere" sheetId="2" r:id="rId2"/>
    <sheet name="Buget comp 1" sheetId="16" r:id="rId3"/>
    <sheet name="Buget comp 2" sheetId="15" r:id="rId4"/>
    <sheet name="Buget comp 3" sheetId="14" r:id="rId5"/>
    <sheet name="Buget comp 4" sheetId="13" r:id="rId6"/>
    <sheet name="Deviz general" sheetId="12" r:id="rId7"/>
    <sheet name="deviz gen comp 1" sheetId="11" r:id="rId8"/>
    <sheet name="deviz gen comp 2" sheetId="10" r:id="rId9"/>
    <sheet name="deviz gen comp 3" sheetId="20" r:id="rId10"/>
    <sheet name="deviz gen comp 4" sheetId="19" r:id="rId11"/>
    <sheet name="deviz act aux I" sheetId="18" r:id="rId12"/>
    <sheet name="deviz act aux II" sheetId="17" r:id="rId13"/>
    <sheet name="Investitie" sheetId="3" r:id="rId14"/>
    <sheet name="Proiectii financiare_V,Ch act" sheetId="4" r:id="rId15"/>
    <sheet name="Proiectii financiare marginale" sheetId="5" r:id="rId16"/>
    <sheet name="Rentabilitate investitie" sheetId="6" r:id="rId17"/>
    <sheet name="Funding-gap" sheetId="8" state="hidden" r:id="rId18"/>
    <sheet name="Sheet1" sheetId="9" state="hidden" r:id="rId19"/>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3" l="1"/>
  <c r="C17" i="13"/>
  <c r="C28" i="13"/>
  <c r="C32" i="13"/>
  <c r="C40" i="13"/>
  <c r="C44" i="13"/>
  <c r="C45" i="13"/>
  <c r="C47" i="13"/>
  <c r="C53" i="13"/>
  <c r="C58" i="13"/>
  <c r="C62" i="13"/>
  <c r="C63" i="13"/>
  <c r="D14" i="13"/>
  <c r="D17" i="13"/>
  <c r="D28" i="13"/>
  <c r="D32" i="13"/>
  <c r="D40" i="13"/>
  <c r="D44" i="13"/>
  <c r="D45" i="13"/>
  <c r="D47" i="13"/>
  <c r="D53" i="13"/>
  <c r="D58" i="13"/>
  <c r="D62" i="13"/>
  <c r="D63" i="13"/>
  <c r="E63" i="13"/>
  <c r="F14" i="13"/>
  <c r="F17" i="13"/>
  <c r="F28" i="13"/>
  <c r="F32" i="13"/>
  <c r="F40" i="13"/>
  <c r="F44" i="13"/>
  <c r="F45" i="13"/>
  <c r="F47" i="13"/>
  <c r="F53" i="13"/>
  <c r="F58" i="13"/>
  <c r="F62" i="13"/>
  <c r="F63" i="13"/>
  <c r="G14" i="13"/>
  <c r="G17" i="13"/>
  <c r="G28" i="13"/>
  <c r="G32" i="13"/>
  <c r="G40" i="13"/>
  <c r="G44" i="13"/>
  <c r="G45" i="13"/>
  <c r="G47" i="13"/>
  <c r="G53" i="13"/>
  <c r="G58" i="13"/>
  <c r="G62" i="13"/>
  <c r="G63" i="13"/>
  <c r="H63" i="13"/>
  <c r="I63" i="13"/>
  <c r="C72" i="13"/>
  <c r="C73" i="13"/>
  <c r="C74" i="13"/>
  <c r="C78" i="13"/>
  <c r="C77" i="13"/>
  <c r="D76" i="13"/>
  <c r="C75" i="13"/>
  <c r="E62" i="13"/>
  <c r="E11" i="13"/>
  <c r="E12" i="13"/>
  <c r="E13" i="13"/>
  <c r="E14" i="13"/>
  <c r="E17" i="13"/>
  <c r="E32" i="13"/>
  <c r="E45" i="13"/>
  <c r="E53" i="13"/>
  <c r="E56" i="13"/>
  <c r="E57" i="13"/>
  <c r="E58" i="13"/>
  <c r="K62" i="13"/>
  <c r="H62" i="13"/>
  <c r="I62" i="13"/>
  <c r="E61" i="13"/>
  <c r="H61" i="13"/>
  <c r="I61" i="13"/>
  <c r="E60" i="13"/>
  <c r="H60" i="13"/>
  <c r="I60" i="13"/>
  <c r="H56" i="13"/>
  <c r="I56" i="13"/>
  <c r="H57" i="13"/>
  <c r="I57" i="13"/>
  <c r="I58" i="13"/>
  <c r="H58" i="13"/>
  <c r="K57" i="13"/>
  <c r="E16" i="13"/>
  <c r="E19" i="13"/>
  <c r="E20" i="13"/>
  <c r="E21" i="13"/>
  <c r="E23" i="13"/>
  <c r="E28" i="13"/>
  <c r="E48" i="13"/>
  <c r="K56" i="13"/>
  <c r="H54" i="13"/>
  <c r="I54" i="13"/>
  <c r="H53" i="13"/>
  <c r="I53" i="13"/>
  <c r="E51" i="13"/>
  <c r="K51" i="13"/>
  <c r="H51" i="13"/>
  <c r="I51" i="13"/>
  <c r="E49" i="13"/>
  <c r="H49" i="13"/>
  <c r="I49" i="13"/>
  <c r="H48" i="13"/>
  <c r="I48" i="13"/>
  <c r="E47" i="13"/>
  <c r="H47" i="13"/>
  <c r="I47" i="13"/>
  <c r="H45" i="13"/>
  <c r="I45" i="13"/>
  <c r="E44" i="13"/>
  <c r="E40" i="13"/>
  <c r="K44" i="13"/>
  <c r="H44" i="13"/>
  <c r="I44" i="13"/>
  <c r="E43" i="13"/>
  <c r="H43" i="13"/>
  <c r="I43" i="13"/>
  <c r="E42" i="13"/>
  <c r="H42" i="13"/>
  <c r="I42" i="13"/>
  <c r="H40" i="13"/>
  <c r="I40" i="13"/>
  <c r="E39" i="13"/>
  <c r="H39" i="13"/>
  <c r="I39" i="13"/>
  <c r="E38" i="13"/>
  <c r="H38" i="13"/>
  <c r="I38" i="13"/>
  <c r="E37" i="13"/>
  <c r="H37" i="13"/>
  <c r="I37" i="13"/>
  <c r="E36" i="13"/>
  <c r="H36" i="13"/>
  <c r="I36" i="13"/>
  <c r="E35" i="13"/>
  <c r="H35" i="13"/>
  <c r="I35" i="13"/>
  <c r="E34" i="13"/>
  <c r="H34" i="13"/>
  <c r="I34" i="13"/>
  <c r="K32" i="13"/>
  <c r="H32" i="13"/>
  <c r="I32" i="13"/>
  <c r="E31" i="13"/>
  <c r="H31" i="13"/>
  <c r="I31" i="13"/>
  <c r="E30" i="13"/>
  <c r="H30" i="13"/>
  <c r="I30" i="13"/>
  <c r="E29" i="13"/>
  <c r="H29" i="13"/>
  <c r="I29" i="13"/>
  <c r="H28" i="13"/>
  <c r="I28" i="13"/>
  <c r="H23" i="13"/>
  <c r="I23" i="13"/>
  <c r="E22" i="13"/>
  <c r="H22" i="13"/>
  <c r="I22" i="13"/>
  <c r="H21" i="13"/>
  <c r="I21" i="13"/>
  <c r="H20" i="13"/>
  <c r="I20" i="13"/>
  <c r="H19" i="13"/>
  <c r="I19" i="13"/>
  <c r="H17" i="13"/>
  <c r="I17" i="13"/>
  <c r="H16" i="13"/>
  <c r="I16" i="13"/>
  <c r="H11" i="13"/>
  <c r="I11" i="13"/>
  <c r="H12" i="13"/>
  <c r="I12" i="13"/>
  <c r="H13" i="13"/>
  <c r="I13" i="13"/>
  <c r="I14" i="13"/>
  <c r="H14" i="13"/>
  <c r="C14" i="14"/>
  <c r="C17" i="14"/>
  <c r="C28" i="14"/>
  <c r="C32" i="14"/>
  <c r="C40" i="14"/>
  <c r="C44" i="14"/>
  <c r="C45" i="14"/>
  <c r="C47" i="14"/>
  <c r="C53" i="14"/>
  <c r="C58" i="14"/>
  <c r="C62" i="14"/>
  <c r="C63" i="14"/>
  <c r="D14" i="14"/>
  <c r="D17" i="14"/>
  <c r="D28" i="14"/>
  <c r="D32" i="14"/>
  <c r="D40" i="14"/>
  <c r="D44" i="14"/>
  <c r="D45" i="14"/>
  <c r="D47" i="14"/>
  <c r="D53" i="14"/>
  <c r="D58" i="14"/>
  <c r="D62" i="14"/>
  <c r="D63" i="14"/>
  <c r="E63" i="14"/>
  <c r="F14" i="14"/>
  <c r="F17" i="14"/>
  <c r="F28" i="14"/>
  <c r="F32" i="14"/>
  <c r="F40" i="14"/>
  <c r="F44" i="14"/>
  <c r="F45" i="14"/>
  <c r="F47" i="14"/>
  <c r="F53" i="14"/>
  <c r="F58" i="14"/>
  <c r="F62" i="14"/>
  <c r="F63" i="14"/>
  <c r="G14" i="14"/>
  <c r="G17" i="14"/>
  <c r="G28" i="14"/>
  <c r="G32" i="14"/>
  <c r="G40" i="14"/>
  <c r="G44" i="14"/>
  <c r="G45" i="14"/>
  <c r="G47" i="14"/>
  <c r="G53" i="14"/>
  <c r="G58" i="14"/>
  <c r="G62" i="14"/>
  <c r="G63" i="14"/>
  <c r="H63" i="14"/>
  <c r="I63" i="14"/>
  <c r="C72" i="14"/>
  <c r="C73" i="14"/>
  <c r="C74" i="14"/>
  <c r="C78" i="14"/>
  <c r="C77" i="14"/>
  <c r="D76" i="14"/>
  <c r="C75" i="14"/>
  <c r="E62" i="14"/>
  <c r="E11" i="14"/>
  <c r="E12" i="14"/>
  <c r="E13" i="14"/>
  <c r="E14" i="14"/>
  <c r="E17" i="14"/>
  <c r="E32" i="14"/>
  <c r="E45" i="14"/>
  <c r="E53" i="14"/>
  <c r="E56" i="14"/>
  <c r="E57" i="14"/>
  <c r="E58" i="14"/>
  <c r="K62" i="14"/>
  <c r="H62" i="14"/>
  <c r="I62" i="14"/>
  <c r="E61" i="14"/>
  <c r="H61" i="14"/>
  <c r="I61" i="14"/>
  <c r="E60" i="14"/>
  <c r="H60" i="14"/>
  <c r="I60" i="14"/>
  <c r="H56" i="14"/>
  <c r="I56" i="14"/>
  <c r="H57" i="14"/>
  <c r="I57" i="14"/>
  <c r="I58" i="14"/>
  <c r="H58" i="14"/>
  <c r="K57" i="14"/>
  <c r="E16" i="14"/>
  <c r="E19" i="14"/>
  <c r="E20" i="14"/>
  <c r="E21" i="14"/>
  <c r="E23" i="14"/>
  <c r="E28" i="14"/>
  <c r="E48" i="14"/>
  <c r="K56" i="14"/>
  <c r="H54" i="14"/>
  <c r="I54" i="14"/>
  <c r="H53" i="14"/>
  <c r="I53" i="14"/>
  <c r="E51" i="14"/>
  <c r="K51" i="14"/>
  <c r="H51" i="14"/>
  <c r="I51" i="14"/>
  <c r="E49" i="14"/>
  <c r="H49" i="14"/>
  <c r="I49" i="14"/>
  <c r="H48" i="14"/>
  <c r="I48" i="14"/>
  <c r="E47" i="14"/>
  <c r="H47" i="14"/>
  <c r="I47" i="14"/>
  <c r="H45" i="14"/>
  <c r="I45" i="14"/>
  <c r="E44" i="14"/>
  <c r="E40" i="14"/>
  <c r="K44" i="14"/>
  <c r="H44" i="14"/>
  <c r="I44" i="14"/>
  <c r="E43" i="14"/>
  <c r="H43" i="14"/>
  <c r="I43" i="14"/>
  <c r="E42" i="14"/>
  <c r="H42" i="14"/>
  <c r="I42" i="14"/>
  <c r="H40" i="14"/>
  <c r="I40" i="14"/>
  <c r="E39" i="14"/>
  <c r="H39" i="14"/>
  <c r="I39" i="14"/>
  <c r="E38" i="14"/>
  <c r="H38" i="14"/>
  <c r="I38" i="14"/>
  <c r="E37" i="14"/>
  <c r="H37" i="14"/>
  <c r="I37" i="14"/>
  <c r="E36" i="14"/>
  <c r="H36" i="14"/>
  <c r="I36" i="14"/>
  <c r="E35" i="14"/>
  <c r="H35" i="14"/>
  <c r="I35" i="14"/>
  <c r="E34" i="14"/>
  <c r="H34" i="14"/>
  <c r="I34" i="14"/>
  <c r="K32" i="14"/>
  <c r="H32" i="14"/>
  <c r="I32" i="14"/>
  <c r="E31" i="14"/>
  <c r="H31" i="14"/>
  <c r="I31" i="14"/>
  <c r="E30" i="14"/>
  <c r="H30" i="14"/>
  <c r="I30" i="14"/>
  <c r="E29" i="14"/>
  <c r="H29" i="14"/>
  <c r="I29" i="14"/>
  <c r="H28" i="14"/>
  <c r="I28" i="14"/>
  <c r="H23" i="14"/>
  <c r="I23" i="14"/>
  <c r="E22" i="14"/>
  <c r="H22" i="14"/>
  <c r="I22" i="14"/>
  <c r="H21" i="14"/>
  <c r="I21" i="14"/>
  <c r="H20" i="14"/>
  <c r="I20" i="14"/>
  <c r="H19" i="14"/>
  <c r="I19" i="14"/>
  <c r="H17" i="14"/>
  <c r="I17" i="14"/>
  <c r="H16" i="14"/>
  <c r="I16" i="14"/>
  <c r="H11" i="14"/>
  <c r="I11" i="14"/>
  <c r="H12" i="14"/>
  <c r="I12" i="14"/>
  <c r="H13" i="14"/>
  <c r="I13" i="14"/>
  <c r="I14" i="14"/>
  <c r="H14" i="14"/>
  <c r="C14" i="15"/>
  <c r="C17" i="15"/>
  <c r="C28" i="15"/>
  <c r="C32" i="15"/>
  <c r="C40" i="15"/>
  <c r="C44" i="15"/>
  <c r="C45" i="15"/>
  <c r="C47" i="15"/>
  <c r="C53" i="15"/>
  <c r="C58" i="15"/>
  <c r="C62" i="15"/>
  <c r="C63" i="15"/>
  <c r="D14" i="15"/>
  <c r="D17" i="15"/>
  <c r="D28" i="15"/>
  <c r="D32" i="15"/>
  <c r="D40" i="15"/>
  <c r="D44" i="15"/>
  <c r="D45" i="15"/>
  <c r="D47" i="15"/>
  <c r="D53" i="15"/>
  <c r="D58" i="15"/>
  <c r="D62" i="15"/>
  <c r="D63" i="15"/>
  <c r="E63" i="15"/>
  <c r="F14" i="15"/>
  <c r="F17" i="15"/>
  <c r="F28" i="15"/>
  <c r="F32" i="15"/>
  <c r="F40" i="15"/>
  <c r="F44" i="15"/>
  <c r="F45" i="15"/>
  <c r="F47" i="15"/>
  <c r="F53" i="15"/>
  <c r="F58" i="15"/>
  <c r="F62" i="15"/>
  <c r="F63" i="15"/>
  <c r="G14" i="15"/>
  <c r="G17" i="15"/>
  <c r="G28" i="15"/>
  <c r="G32" i="15"/>
  <c r="G40" i="15"/>
  <c r="G44" i="15"/>
  <c r="G45" i="15"/>
  <c r="G47" i="15"/>
  <c r="G53" i="15"/>
  <c r="G58" i="15"/>
  <c r="G62" i="15"/>
  <c r="G63" i="15"/>
  <c r="H63" i="15"/>
  <c r="I63" i="15"/>
  <c r="C72" i="15"/>
  <c r="C73" i="15"/>
  <c r="C74" i="15"/>
  <c r="C78" i="15"/>
  <c r="C77" i="15"/>
  <c r="D76" i="15"/>
  <c r="C75" i="15"/>
  <c r="E62" i="15"/>
  <c r="E11" i="15"/>
  <c r="E12" i="15"/>
  <c r="E13" i="15"/>
  <c r="E14" i="15"/>
  <c r="E17" i="15"/>
  <c r="E32" i="15"/>
  <c r="E45" i="15"/>
  <c r="E53" i="15"/>
  <c r="E56" i="15"/>
  <c r="E57" i="15"/>
  <c r="E58" i="15"/>
  <c r="K62" i="15"/>
  <c r="H62" i="15"/>
  <c r="I62" i="15"/>
  <c r="E61" i="15"/>
  <c r="H61" i="15"/>
  <c r="I61" i="15"/>
  <c r="E60" i="15"/>
  <c r="H60" i="15"/>
  <c r="I60" i="15"/>
  <c r="H56" i="15"/>
  <c r="I56" i="15"/>
  <c r="H57" i="15"/>
  <c r="I57" i="15"/>
  <c r="I58" i="15"/>
  <c r="H58" i="15"/>
  <c r="K57" i="15"/>
  <c r="E16" i="15"/>
  <c r="E19" i="15"/>
  <c r="E20" i="15"/>
  <c r="E21" i="15"/>
  <c r="E23" i="15"/>
  <c r="E28" i="15"/>
  <c r="E48" i="15"/>
  <c r="K56" i="15"/>
  <c r="H54" i="15"/>
  <c r="I54" i="15"/>
  <c r="H53" i="15"/>
  <c r="I53" i="15"/>
  <c r="E51" i="15"/>
  <c r="K51" i="15"/>
  <c r="H51" i="15"/>
  <c r="I51" i="15"/>
  <c r="E49" i="15"/>
  <c r="H49" i="15"/>
  <c r="I49" i="15"/>
  <c r="H48" i="15"/>
  <c r="I48" i="15"/>
  <c r="E47" i="15"/>
  <c r="H47" i="15"/>
  <c r="I47" i="15"/>
  <c r="H45" i="15"/>
  <c r="I45" i="15"/>
  <c r="E44" i="15"/>
  <c r="E40" i="15"/>
  <c r="K44" i="15"/>
  <c r="H44" i="15"/>
  <c r="I44" i="15"/>
  <c r="E43" i="15"/>
  <c r="H43" i="15"/>
  <c r="I43" i="15"/>
  <c r="E42" i="15"/>
  <c r="H42" i="15"/>
  <c r="I42" i="15"/>
  <c r="H40" i="15"/>
  <c r="I40" i="15"/>
  <c r="E39" i="15"/>
  <c r="H39" i="15"/>
  <c r="I39" i="15"/>
  <c r="E38" i="15"/>
  <c r="H38" i="15"/>
  <c r="I38" i="15"/>
  <c r="E37" i="15"/>
  <c r="H37" i="15"/>
  <c r="I37" i="15"/>
  <c r="E36" i="15"/>
  <c r="H36" i="15"/>
  <c r="I36" i="15"/>
  <c r="E35" i="15"/>
  <c r="H35" i="15"/>
  <c r="I35" i="15"/>
  <c r="E34" i="15"/>
  <c r="H34" i="15"/>
  <c r="I34" i="15"/>
  <c r="K32" i="15"/>
  <c r="H32" i="15"/>
  <c r="I32" i="15"/>
  <c r="E31" i="15"/>
  <c r="H31" i="15"/>
  <c r="I31" i="15"/>
  <c r="E30" i="15"/>
  <c r="H30" i="15"/>
  <c r="I30" i="15"/>
  <c r="E29" i="15"/>
  <c r="H29" i="15"/>
  <c r="I29" i="15"/>
  <c r="H28" i="15"/>
  <c r="I28" i="15"/>
  <c r="H23" i="15"/>
  <c r="I23" i="15"/>
  <c r="E22" i="15"/>
  <c r="H22" i="15"/>
  <c r="I22" i="15"/>
  <c r="H21" i="15"/>
  <c r="I21" i="15"/>
  <c r="H20" i="15"/>
  <c r="I20" i="15"/>
  <c r="H19" i="15"/>
  <c r="I19" i="15"/>
  <c r="H17" i="15"/>
  <c r="I17" i="15"/>
  <c r="H16" i="15"/>
  <c r="I16" i="15"/>
  <c r="H11" i="15"/>
  <c r="I11" i="15"/>
  <c r="H12" i="15"/>
  <c r="I12" i="15"/>
  <c r="H13" i="15"/>
  <c r="I13" i="15"/>
  <c r="I14" i="15"/>
  <c r="H14" i="15"/>
  <c r="C14" i="16"/>
  <c r="C17" i="16"/>
  <c r="C28" i="16"/>
  <c r="C32" i="16"/>
  <c r="C40" i="16"/>
  <c r="C44" i="16"/>
  <c r="C45" i="16"/>
  <c r="C47" i="16"/>
  <c r="C53" i="16"/>
  <c r="C58" i="16"/>
  <c r="C62" i="16"/>
  <c r="C63" i="16"/>
  <c r="D14" i="16"/>
  <c r="D17" i="16"/>
  <c r="D28" i="16"/>
  <c r="D32" i="16"/>
  <c r="D40" i="16"/>
  <c r="D44" i="16"/>
  <c r="D45" i="16"/>
  <c r="D47" i="16"/>
  <c r="D53" i="16"/>
  <c r="D58" i="16"/>
  <c r="D62" i="16"/>
  <c r="D63" i="16"/>
  <c r="E63" i="16"/>
  <c r="F14" i="16"/>
  <c r="F17" i="16"/>
  <c r="F28" i="16"/>
  <c r="F32" i="16"/>
  <c r="F40" i="16"/>
  <c r="F44" i="16"/>
  <c r="F45" i="16"/>
  <c r="F47" i="16"/>
  <c r="F53" i="16"/>
  <c r="F58" i="16"/>
  <c r="F62" i="16"/>
  <c r="F63" i="16"/>
  <c r="G14" i="16"/>
  <c r="G17" i="16"/>
  <c r="G28" i="16"/>
  <c r="G32" i="16"/>
  <c r="G40" i="16"/>
  <c r="G44" i="16"/>
  <c r="G45" i="16"/>
  <c r="G47" i="16"/>
  <c r="G53" i="16"/>
  <c r="G58" i="16"/>
  <c r="G62" i="16"/>
  <c r="G63" i="16"/>
  <c r="H63" i="16"/>
  <c r="I63" i="16"/>
  <c r="C72" i="16"/>
  <c r="C73" i="16"/>
  <c r="C74" i="16"/>
  <c r="C78" i="16"/>
  <c r="C77" i="16"/>
  <c r="D76" i="16"/>
  <c r="C75" i="16"/>
  <c r="E62" i="16"/>
  <c r="E11" i="16"/>
  <c r="E12" i="16"/>
  <c r="E13" i="16"/>
  <c r="E14" i="16"/>
  <c r="E17" i="16"/>
  <c r="E32" i="16"/>
  <c r="E45" i="16"/>
  <c r="E53" i="16"/>
  <c r="E56" i="16"/>
  <c r="E57" i="16"/>
  <c r="E58" i="16"/>
  <c r="K62" i="16"/>
  <c r="H62" i="16"/>
  <c r="I62" i="16"/>
  <c r="E61" i="16"/>
  <c r="H61" i="16"/>
  <c r="I61" i="16"/>
  <c r="E60" i="16"/>
  <c r="H60" i="16"/>
  <c r="I60" i="16"/>
  <c r="H56" i="16"/>
  <c r="I56" i="16"/>
  <c r="H57" i="16"/>
  <c r="I57" i="16"/>
  <c r="I58" i="16"/>
  <c r="H58" i="16"/>
  <c r="K57" i="16"/>
  <c r="E16" i="16"/>
  <c r="E19" i="16"/>
  <c r="E20" i="16"/>
  <c r="E21" i="16"/>
  <c r="E23" i="16"/>
  <c r="E28" i="16"/>
  <c r="E48" i="16"/>
  <c r="K56" i="16"/>
  <c r="H54" i="16"/>
  <c r="I54" i="16"/>
  <c r="H53" i="16"/>
  <c r="I53" i="16"/>
  <c r="E51" i="16"/>
  <c r="K51" i="16"/>
  <c r="H51" i="16"/>
  <c r="I51" i="16"/>
  <c r="E49" i="16"/>
  <c r="H49" i="16"/>
  <c r="I49" i="16"/>
  <c r="H48" i="16"/>
  <c r="I48" i="16"/>
  <c r="E47" i="16"/>
  <c r="H47" i="16"/>
  <c r="I47" i="16"/>
  <c r="H45" i="16"/>
  <c r="I45" i="16"/>
  <c r="E44" i="16"/>
  <c r="E40" i="16"/>
  <c r="K44" i="16"/>
  <c r="H44" i="16"/>
  <c r="I44" i="16"/>
  <c r="E43" i="16"/>
  <c r="H43" i="16"/>
  <c r="I43" i="16"/>
  <c r="E42" i="16"/>
  <c r="H42" i="16"/>
  <c r="I42" i="16"/>
  <c r="H40" i="16"/>
  <c r="I40" i="16"/>
  <c r="E39" i="16"/>
  <c r="H39" i="16"/>
  <c r="I39" i="16"/>
  <c r="E38" i="16"/>
  <c r="H38" i="16"/>
  <c r="I38" i="16"/>
  <c r="E37" i="16"/>
  <c r="H37" i="16"/>
  <c r="I37" i="16"/>
  <c r="E36" i="16"/>
  <c r="H36" i="16"/>
  <c r="I36" i="16"/>
  <c r="E35" i="16"/>
  <c r="H35" i="16"/>
  <c r="I35" i="16"/>
  <c r="E34" i="16"/>
  <c r="H34" i="16"/>
  <c r="I34" i="16"/>
  <c r="K32" i="16"/>
  <c r="H32" i="16"/>
  <c r="I32" i="16"/>
  <c r="E31" i="16"/>
  <c r="H31" i="16"/>
  <c r="I31" i="16"/>
  <c r="E30" i="16"/>
  <c r="H30" i="16"/>
  <c r="I30" i="16"/>
  <c r="E29" i="16"/>
  <c r="H29" i="16"/>
  <c r="I29" i="16"/>
  <c r="H28" i="16"/>
  <c r="I28" i="16"/>
  <c r="H23" i="16"/>
  <c r="I23" i="16"/>
  <c r="E22" i="16"/>
  <c r="H22" i="16"/>
  <c r="I22" i="16"/>
  <c r="H21" i="16"/>
  <c r="I21" i="16"/>
  <c r="H20" i="16"/>
  <c r="I20" i="16"/>
  <c r="H19" i="16"/>
  <c r="I19" i="16"/>
  <c r="H17" i="16"/>
  <c r="I17" i="16"/>
  <c r="H16" i="16"/>
  <c r="I16" i="16"/>
  <c r="H11" i="16"/>
  <c r="I11" i="16"/>
  <c r="H12" i="16"/>
  <c r="I12" i="16"/>
  <c r="H13" i="16"/>
  <c r="I13" i="16"/>
  <c r="I14" i="16"/>
  <c r="H14" i="16"/>
  <c r="K56" i="2"/>
  <c r="K62" i="2"/>
  <c r="K57" i="2"/>
  <c r="E61" i="2"/>
  <c r="H61" i="2"/>
  <c r="I61" i="2"/>
  <c r="B24" i="6"/>
  <c r="B22" i="6"/>
  <c r="B21" i="6"/>
  <c r="I61" i="3"/>
  <c r="H61" i="3"/>
  <c r="G61" i="3"/>
  <c r="F61" i="3"/>
  <c r="I60" i="3"/>
  <c r="H60" i="3"/>
  <c r="G60" i="3"/>
  <c r="F60" i="3"/>
  <c r="C60" i="3"/>
  <c r="D60" i="3"/>
  <c r="C59" i="3"/>
  <c r="D59" i="3"/>
  <c r="C56" i="3"/>
  <c r="D56" i="3"/>
  <c r="I57" i="3"/>
  <c r="H57" i="3"/>
  <c r="G57" i="3"/>
  <c r="F57" i="3"/>
  <c r="I52" i="3"/>
  <c r="H52" i="3"/>
  <c r="G52" i="3"/>
  <c r="F52" i="3"/>
  <c r="I31" i="3"/>
  <c r="H31" i="3"/>
  <c r="G31" i="3"/>
  <c r="F31" i="3"/>
  <c r="C30" i="3"/>
  <c r="D30" i="3"/>
  <c r="D11" i="17"/>
  <c r="E11" i="17"/>
  <c r="D12" i="17"/>
  <c r="E12" i="17"/>
  <c r="D13" i="17"/>
  <c r="E13" i="17"/>
  <c r="D16" i="17"/>
  <c r="E16" i="17"/>
  <c r="E17" i="17"/>
  <c r="D45" i="17"/>
  <c r="E45" i="17"/>
  <c r="D46" i="17"/>
  <c r="E46" i="17"/>
  <c r="D54" i="17"/>
  <c r="E54" i="17"/>
  <c r="E74" i="17"/>
  <c r="D17" i="17"/>
  <c r="D74" i="17"/>
  <c r="C17" i="17"/>
  <c r="C74" i="17"/>
  <c r="D10" i="17"/>
  <c r="E10" i="17"/>
  <c r="E14" i="17"/>
  <c r="D20" i="17"/>
  <c r="E20" i="17"/>
  <c r="D21" i="17"/>
  <c r="E21" i="17"/>
  <c r="D22" i="17"/>
  <c r="E22" i="17"/>
  <c r="E19" i="17"/>
  <c r="D23" i="17"/>
  <c r="E23" i="17"/>
  <c r="D24" i="17"/>
  <c r="E24" i="17"/>
  <c r="D25" i="17"/>
  <c r="E25" i="17"/>
  <c r="D27" i="17"/>
  <c r="E27" i="17"/>
  <c r="D28" i="17"/>
  <c r="E28" i="17"/>
  <c r="D29" i="17"/>
  <c r="E29" i="17"/>
  <c r="D30" i="17"/>
  <c r="E30" i="17"/>
  <c r="D31" i="17"/>
  <c r="E31" i="17"/>
  <c r="D32" i="17"/>
  <c r="E32" i="17"/>
  <c r="E26" i="17"/>
  <c r="D33" i="17"/>
  <c r="E33" i="17"/>
  <c r="D35" i="17"/>
  <c r="E35" i="17"/>
  <c r="D36" i="17"/>
  <c r="E36" i="17"/>
  <c r="E34" i="17"/>
  <c r="D39" i="17"/>
  <c r="E39" i="17"/>
  <c r="D40" i="17"/>
  <c r="E40" i="17"/>
  <c r="E38" i="17"/>
  <c r="D41" i="17"/>
  <c r="E41" i="17"/>
  <c r="D42" i="17"/>
  <c r="E42" i="17"/>
  <c r="E37" i="17"/>
  <c r="E43" i="17"/>
  <c r="D47" i="17"/>
  <c r="E47" i="17"/>
  <c r="D48" i="17"/>
  <c r="E48" i="17"/>
  <c r="D49" i="17"/>
  <c r="E49" i="17"/>
  <c r="D50" i="17"/>
  <c r="E50" i="17"/>
  <c r="E51" i="17"/>
  <c r="D55" i="17"/>
  <c r="E55" i="17"/>
  <c r="E53" i="17"/>
  <c r="E57" i="17"/>
  <c r="E58" i="17"/>
  <c r="E59" i="17"/>
  <c r="E60" i="17"/>
  <c r="E61" i="17"/>
  <c r="E56" i="17"/>
  <c r="D62" i="17"/>
  <c r="E62" i="17"/>
  <c r="D63" i="17"/>
  <c r="E63" i="17"/>
  <c r="E64" i="17"/>
  <c r="E66" i="17"/>
  <c r="E67" i="17"/>
  <c r="E68" i="17"/>
  <c r="E70" i="17"/>
  <c r="E71" i="17"/>
  <c r="E72" i="17"/>
  <c r="E73" i="17"/>
  <c r="F73" i="17"/>
  <c r="G73" i="17"/>
  <c r="D14" i="17"/>
  <c r="D19" i="17"/>
  <c r="D26" i="17"/>
  <c r="D34" i="17"/>
  <c r="D38" i="17"/>
  <c r="D37" i="17"/>
  <c r="D43" i="17"/>
  <c r="D51" i="17"/>
  <c r="D53" i="17"/>
  <c r="D56" i="17"/>
  <c r="D64" i="17"/>
  <c r="D68" i="17"/>
  <c r="D72" i="17"/>
  <c r="D73" i="17"/>
  <c r="C14" i="17"/>
  <c r="C19" i="17"/>
  <c r="C26" i="17"/>
  <c r="C34" i="17"/>
  <c r="C38" i="17"/>
  <c r="C37" i="17"/>
  <c r="C43" i="17"/>
  <c r="C51" i="17"/>
  <c r="C53" i="17"/>
  <c r="C56" i="17"/>
  <c r="C64" i="17"/>
  <c r="C68" i="17"/>
  <c r="C72" i="17"/>
  <c r="C73" i="17"/>
  <c r="D11" i="18"/>
  <c r="E11" i="18"/>
  <c r="D12" i="18"/>
  <c r="E12" i="18"/>
  <c r="D13" i="18"/>
  <c r="E13" i="18"/>
  <c r="D16" i="18"/>
  <c r="E16" i="18"/>
  <c r="E17" i="18"/>
  <c r="D45" i="18"/>
  <c r="E45" i="18"/>
  <c r="D46" i="18"/>
  <c r="E46" i="18"/>
  <c r="D54" i="18"/>
  <c r="E54" i="18"/>
  <c r="E74" i="18"/>
  <c r="D17" i="18"/>
  <c r="D74" i="18"/>
  <c r="C17" i="18"/>
  <c r="C74" i="18"/>
  <c r="D10" i="18"/>
  <c r="E10" i="18"/>
  <c r="E14" i="18"/>
  <c r="D20" i="18"/>
  <c r="E20" i="18"/>
  <c r="D21" i="18"/>
  <c r="E21" i="18"/>
  <c r="D22" i="18"/>
  <c r="E22" i="18"/>
  <c r="E19" i="18"/>
  <c r="D23" i="18"/>
  <c r="E23" i="18"/>
  <c r="D24" i="18"/>
  <c r="E24" i="18"/>
  <c r="D25" i="18"/>
  <c r="E25" i="18"/>
  <c r="D27" i="18"/>
  <c r="E27" i="18"/>
  <c r="D28" i="18"/>
  <c r="E28" i="18"/>
  <c r="D29" i="18"/>
  <c r="E29" i="18"/>
  <c r="D30" i="18"/>
  <c r="E30" i="18"/>
  <c r="D31" i="18"/>
  <c r="E31" i="18"/>
  <c r="D32" i="18"/>
  <c r="E32" i="18"/>
  <c r="E26" i="18"/>
  <c r="D33" i="18"/>
  <c r="E33" i="18"/>
  <c r="D35" i="18"/>
  <c r="E35" i="18"/>
  <c r="D36" i="18"/>
  <c r="E36" i="18"/>
  <c r="E34" i="18"/>
  <c r="D39" i="18"/>
  <c r="E39" i="18"/>
  <c r="D40" i="18"/>
  <c r="E40" i="18"/>
  <c r="E38" i="18"/>
  <c r="D41" i="18"/>
  <c r="E41" i="18"/>
  <c r="D42" i="18"/>
  <c r="E42" i="18"/>
  <c r="E37" i="18"/>
  <c r="E43" i="18"/>
  <c r="D47" i="18"/>
  <c r="E47" i="18"/>
  <c r="D48" i="18"/>
  <c r="E48" i="18"/>
  <c r="D49" i="18"/>
  <c r="E49" i="18"/>
  <c r="D50" i="18"/>
  <c r="E50" i="18"/>
  <c r="E51" i="18"/>
  <c r="D55" i="18"/>
  <c r="E55" i="18"/>
  <c r="E53" i="18"/>
  <c r="E57" i="18"/>
  <c r="E58" i="18"/>
  <c r="E59" i="18"/>
  <c r="E60" i="18"/>
  <c r="E61" i="18"/>
  <c r="E56" i="18"/>
  <c r="D62" i="18"/>
  <c r="E62" i="18"/>
  <c r="D63" i="18"/>
  <c r="E63" i="18"/>
  <c r="E64" i="18"/>
  <c r="E66" i="18"/>
  <c r="E67" i="18"/>
  <c r="E68" i="18"/>
  <c r="E70" i="18"/>
  <c r="E71" i="18"/>
  <c r="E72" i="18"/>
  <c r="E73" i="18"/>
  <c r="F73" i="18"/>
  <c r="G73" i="18"/>
  <c r="D14" i="18"/>
  <c r="D19" i="18"/>
  <c r="D26" i="18"/>
  <c r="D34" i="18"/>
  <c r="D38" i="18"/>
  <c r="D37" i="18"/>
  <c r="D43" i="18"/>
  <c r="D51" i="18"/>
  <c r="D53" i="18"/>
  <c r="D56" i="18"/>
  <c r="D64" i="18"/>
  <c r="D68" i="18"/>
  <c r="D72" i="18"/>
  <c r="D73" i="18"/>
  <c r="C14" i="18"/>
  <c r="C19" i="18"/>
  <c r="C26" i="18"/>
  <c r="C34" i="18"/>
  <c r="C38" i="18"/>
  <c r="C37" i="18"/>
  <c r="C43" i="18"/>
  <c r="C51" i="18"/>
  <c r="C53" i="18"/>
  <c r="C56" i="18"/>
  <c r="C64" i="18"/>
  <c r="C68" i="18"/>
  <c r="C72" i="18"/>
  <c r="C73" i="18"/>
  <c r="D11" i="19"/>
  <c r="E11" i="19"/>
  <c r="D12" i="19"/>
  <c r="E12" i="19"/>
  <c r="D13" i="19"/>
  <c r="E13" i="19"/>
  <c r="D16" i="19"/>
  <c r="E16" i="19"/>
  <c r="E17" i="19"/>
  <c r="D45" i="19"/>
  <c r="E45" i="19"/>
  <c r="D46" i="19"/>
  <c r="E46" i="19"/>
  <c r="D54" i="19"/>
  <c r="E54" i="19"/>
  <c r="E74" i="19"/>
  <c r="D17" i="19"/>
  <c r="D74" i="19"/>
  <c r="C17" i="19"/>
  <c r="C74" i="19"/>
  <c r="D10" i="19"/>
  <c r="E10" i="19"/>
  <c r="E14" i="19"/>
  <c r="D20" i="19"/>
  <c r="E20" i="19"/>
  <c r="D21" i="19"/>
  <c r="E21" i="19"/>
  <c r="D22" i="19"/>
  <c r="E22" i="19"/>
  <c r="E19" i="19"/>
  <c r="D23" i="19"/>
  <c r="E23" i="19"/>
  <c r="D24" i="19"/>
  <c r="E24" i="19"/>
  <c r="D25" i="19"/>
  <c r="E25" i="19"/>
  <c r="D27" i="19"/>
  <c r="E27" i="19"/>
  <c r="D28" i="19"/>
  <c r="E28" i="19"/>
  <c r="D29" i="19"/>
  <c r="E29" i="19"/>
  <c r="D30" i="19"/>
  <c r="E30" i="19"/>
  <c r="D31" i="19"/>
  <c r="E31" i="19"/>
  <c r="D32" i="19"/>
  <c r="E32" i="19"/>
  <c r="E26" i="19"/>
  <c r="D33" i="19"/>
  <c r="E33" i="19"/>
  <c r="D35" i="19"/>
  <c r="E35" i="19"/>
  <c r="D36" i="19"/>
  <c r="E36" i="19"/>
  <c r="E34" i="19"/>
  <c r="D39" i="19"/>
  <c r="E39" i="19"/>
  <c r="D40" i="19"/>
  <c r="E40" i="19"/>
  <c r="E38" i="19"/>
  <c r="D41" i="19"/>
  <c r="E41" i="19"/>
  <c r="D42" i="19"/>
  <c r="E42" i="19"/>
  <c r="E37" i="19"/>
  <c r="E43" i="19"/>
  <c r="D47" i="19"/>
  <c r="E47" i="19"/>
  <c r="D48" i="19"/>
  <c r="E48" i="19"/>
  <c r="D49" i="19"/>
  <c r="E49" i="19"/>
  <c r="D50" i="19"/>
  <c r="E50" i="19"/>
  <c r="E51" i="19"/>
  <c r="D55" i="19"/>
  <c r="E55" i="19"/>
  <c r="E53" i="19"/>
  <c r="E57" i="19"/>
  <c r="E58" i="19"/>
  <c r="E59" i="19"/>
  <c r="E60" i="19"/>
  <c r="E61" i="19"/>
  <c r="E56" i="19"/>
  <c r="D62" i="19"/>
  <c r="E62" i="19"/>
  <c r="D63" i="19"/>
  <c r="E63" i="19"/>
  <c r="E64" i="19"/>
  <c r="E66" i="19"/>
  <c r="E67" i="19"/>
  <c r="E68" i="19"/>
  <c r="E70" i="19"/>
  <c r="E71" i="19"/>
  <c r="E72" i="19"/>
  <c r="E73" i="19"/>
  <c r="F73" i="19"/>
  <c r="G73" i="19"/>
  <c r="D14" i="19"/>
  <c r="D19" i="19"/>
  <c r="D26" i="19"/>
  <c r="D34" i="19"/>
  <c r="D38" i="19"/>
  <c r="D37" i="19"/>
  <c r="D43" i="19"/>
  <c r="D51" i="19"/>
  <c r="D53" i="19"/>
  <c r="D56" i="19"/>
  <c r="D64" i="19"/>
  <c r="D68" i="19"/>
  <c r="D72" i="19"/>
  <c r="D73" i="19"/>
  <c r="C14" i="19"/>
  <c r="C19" i="19"/>
  <c r="C26" i="19"/>
  <c r="C34" i="19"/>
  <c r="C38" i="19"/>
  <c r="C37" i="19"/>
  <c r="C43" i="19"/>
  <c r="C51" i="19"/>
  <c r="C53" i="19"/>
  <c r="C56" i="19"/>
  <c r="C64" i="19"/>
  <c r="C68" i="19"/>
  <c r="C72" i="19"/>
  <c r="C73" i="19"/>
  <c r="D11" i="20"/>
  <c r="E11" i="20"/>
  <c r="D12" i="20"/>
  <c r="E12" i="20"/>
  <c r="D13" i="20"/>
  <c r="E13" i="20"/>
  <c r="D16" i="20"/>
  <c r="E16" i="20"/>
  <c r="E17" i="20"/>
  <c r="D45" i="20"/>
  <c r="E45" i="20"/>
  <c r="D46" i="20"/>
  <c r="E46" i="20"/>
  <c r="D54" i="20"/>
  <c r="E54" i="20"/>
  <c r="E74" i="20"/>
  <c r="D17" i="20"/>
  <c r="D74" i="20"/>
  <c r="C17" i="20"/>
  <c r="C74" i="20"/>
  <c r="D10" i="20"/>
  <c r="E10" i="20"/>
  <c r="E14" i="20"/>
  <c r="D20" i="20"/>
  <c r="E20" i="20"/>
  <c r="D21" i="20"/>
  <c r="E21" i="20"/>
  <c r="D22" i="20"/>
  <c r="E22" i="20"/>
  <c r="E19" i="20"/>
  <c r="D23" i="20"/>
  <c r="E23" i="20"/>
  <c r="D24" i="20"/>
  <c r="E24" i="20"/>
  <c r="D25" i="20"/>
  <c r="E25" i="20"/>
  <c r="D27" i="20"/>
  <c r="E27" i="20"/>
  <c r="D28" i="20"/>
  <c r="E28" i="20"/>
  <c r="D29" i="20"/>
  <c r="E29" i="20"/>
  <c r="D30" i="20"/>
  <c r="E30" i="20"/>
  <c r="D31" i="20"/>
  <c r="E31" i="20"/>
  <c r="D32" i="20"/>
  <c r="E32" i="20"/>
  <c r="E26" i="20"/>
  <c r="D33" i="20"/>
  <c r="E33" i="20"/>
  <c r="D35" i="20"/>
  <c r="E35" i="20"/>
  <c r="D36" i="20"/>
  <c r="E36" i="20"/>
  <c r="E34" i="20"/>
  <c r="D39" i="20"/>
  <c r="E39" i="20"/>
  <c r="D40" i="20"/>
  <c r="E40" i="20"/>
  <c r="E38" i="20"/>
  <c r="D41" i="20"/>
  <c r="E41" i="20"/>
  <c r="D42" i="20"/>
  <c r="E42" i="20"/>
  <c r="E37" i="20"/>
  <c r="E43" i="20"/>
  <c r="D47" i="20"/>
  <c r="E47" i="20"/>
  <c r="D48" i="20"/>
  <c r="E48" i="20"/>
  <c r="D49" i="20"/>
  <c r="E49" i="20"/>
  <c r="D50" i="20"/>
  <c r="E50" i="20"/>
  <c r="E51" i="20"/>
  <c r="D55" i="20"/>
  <c r="E55" i="20"/>
  <c r="E53" i="20"/>
  <c r="E57" i="20"/>
  <c r="E58" i="20"/>
  <c r="E59" i="20"/>
  <c r="E60" i="20"/>
  <c r="E61" i="20"/>
  <c r="E56" i="20"/>
  <c r="D62" i="20"/>
  <c r="E62" i="20"/>
  <c r="D63" i="20"/>
  <c r="E63" i="20"/>
  <c r="E64" i="20"/>
  <c r="E66" i="20"/>
  <c r="E67" i="20"/>
  <c r="E68" i="20"/>
  <c r="E70" i="20"/>
  <c r="E71" i="20"/>
  <c r="E72" i="20"/>
  <c r="E73" i="20"/>
  <c r="F73" i="20"/>
  <c r="G73" i="20"/>
  <c r="D14" i="20"/>
  <c r="D19" i="20"/>
  <c r="D26" i="20"/>
  <c r="D34" i="20"/>
  <c r="D38" i="20"/>
  <c r="D37" i="20"/>
  <c r="D43" i="20"/>
  <c r="D51" i="20"/>
  <c r="D53" i="20"/>
  <c r="D56" i="20"/>
  <c r="D64" i="20"/>
  <c r="D68" i="20"/>
  <c r="D72" i="20"/>
  <c r="D73" i="20"/>
  <c r="C14" i="20"/>
  <c r="C19" i="20"/>
  <c r="C26" i="20"/>
  <c r="C34" i="20"/>
  <c r="C38" i="20"/>
  <c r="C37" i="20"/>
  <c r="C43" i="20"/>
  <c r="C51" i="20"/>
  <c r="C53" i="20"/>
  <c r="C56" i="20"/>
  <c r="C64" i="20"/>
  <c r="C68" i="20"/>
  <c r="C72" i="20"/>
  <c r="C73" i="20"/>
  <c r="D11" i="10"/>
  <c r="E11" i="10"/>
  <c r="D12" i="10"/>
  <c r="E12" i="10"/>
  <c r="D13" i="10"/>
  <c r="E13" i="10"/>
  <c r="D16" i="10"/>
  <c r="E16" i="10"/>
  <c r="E17" i="10"/>
  <c r="D45" i="10"/>
  <c r="E45" i="10"/>
  <c r="D46" i="10"/>
  <c r="E46" i="10"/>
  <c r="D54" i="10"/>
  <c r="E54" i="10"/>
  <c r="E74" i="10"/>
  <c r="D17" i="10"/>
  <c r="D74" i="10"/>
  <c r="C17" i="10"/>
  <c r="C74" i="10"/>
  <c r="D10" i="10"/>
  <c r="E10" i="10"/>
  <c r="E14" i="10"/>
  <c r="D20" i="10"/>
  <c r="E20" i="10"/>
  <c r="D21" i="10"/>
  <c r="E21" i="10"/>
  <c r="D22" i="10"/>
  <c r="E22" i="10"/>
  <c r="E19" i="10"/>
  <c r="D23" i="10"/>
  <c r="E23" i="10"/>
  <c r="D24" i="10"/>
  <c r="E24" i="10"/>
  <c r="D25" i="10"/>
  <c r="E25" i="10"/>
  <c r="D27" i="10"/>
  <c r="E27" i="10"/>
  <c r="D28" i="10"/>
  <c r="E28" i="10"/>
  <c r="D29" i="10"/>
  <c r="E29" i="10"/>
  <c r="D30" i="10"/>
  <c r="E30" i="10"/>
  <c r="D31" i="10"/>
  <c r="E31" i="10"/>
  <c r="D32" i="10"/>
  <c r="E32" i="10"/>
  <c r="E26" i="10"/>
  <c r="D33" i="10"/>
  <c r="E33" i="10"/>
  <c r="D35" i="10"/>
  <c r="E35" i="10"/>
  <c r="D36" i="10"/>
  <c r="E36" i="10"/>
  <c r="E34" i="10"/>
  <c r="D39" i="10"/>
  <c r="E39" i="10"/>
  <c r="D40" i="10"/>
  <c r="E40" i="10"/>
  <c r="E38" i="10"/>
  <c r="D41" i="10"/>
  <c r="E41" i="10"/>
  <c r="D42" i="10"/>
  <c r="E42" i="10"/>
  <c r="E37" i="10"/>
  <c r="E43" i="10"/>
  <c r="D47" i="10"/>
  <c r="E47" i="10"/>
  <c r="D48" i="10"/>
  <c r="E48" i="10"/>
  <c r="D49" i="10"/>
  <c r="E49" i="10"/>
  <c r="D50" i="10"/>
  <c r="E50" i="10"/>
  <c r="E51" i="10"/>
  <c r="D55" i="10"/>
  <c r="E55" i="10"/>
  <c r="E53" i="10"/>
  <c r="E57" i="10"/>
  <c r="E58" i="10"/>
  <c r="E59" i="10"/>
  <c r="E60" i="10"/>
  <c r="E61" i="10"/>
  <c r="E56" i="10"/>
  <c r="D62" i="10"/>
  <c r="E62" i="10"/>
  <c r="D63" i="10"/>
  <c r="E63" i="10"/>
  <c r="E64" i="10"/>
  <c r="E66" i="10"/>
  <c r="E67" i="10"/>
  <c r="E68" i="10"/>
  <c r="E70" i="10"/>
  <c r="E71" i="10"/>
  <c r="E72" i="10"/>
  <c r="E73" i="10"/>
  <c r="F73" i="10"/>
  <c r="G73" i="10"/>
  <c r="D14" i="10"/>
  <c r="D19" i="10"/>
  <c r="D26" i="10"/>
  <c r="D34" i="10"/>
  <c r="D38" i="10"/>
  <c r="D37" i="10"/>
  <c r="D43" i="10"/>
  <c r="D51" i="10"/>
  <c r="D53" i="10"/>
  <c r="D56" i="10"/>
  <c r="D64" i="10"/>
  <c r="D68" i="10"/>
  <c r="D72" i="10"/>
  <c r="D73" i="10"/>
  <c r="C14" i="10"/>
  <c r="C19" i="10"/>
  <c r="C26" i="10"/>
  <c r="C34" i="10"/>
  <c r="C38" i="10"/>
  <c r="C37" i="10"/>
  <c r="C43" i="10"/>
  <c r="C51" i="10"/>
  <c r="C53" i="10"/>
  <c r="C56" i="10"/>
  <c r="C64" i="10"/>
  <c r="C68" i="10"/>
  <c r="C72" i="10"/>
  <c r="C73" i="10"/>
  <c r="D11" i="11"/>
  <c r="E11" i="11"/>
  <c r="D12" i="11"/>
  <c r="E12" i="11"/>
  <c r="D13" i="11"/>
  <c r="E13" i="11"/>
  <c r="D16" i="11"/>
  <c r="E16" i="11"/>
  <c r="E17" i="11"/>
  <c r="D45" i="11"/>
  <c r="E45" i="11"/>
  <c r="D46" i="11"/>
  <c r="E46" i="11"/>
  <c r="D54" i="11"/>
  <c r="E54" i="11"/>
  <c r="E74" i="11"/>
  <c r="D17" i="11"/>
  <c r="D74" i="11"/>
  <c r="C17" i="11"/>
  <c r="C74" i="11"/>
  <c r="D10" i="11"/>
  <c r="E10" i="11"/>
  <c r="E14" i="11"/>
  <c r="D20" i="11"/>
  <c r="E20" i="11"/>
  <c r="D21" i="11"/>
  <c r="E21" i="11"/>
  <c r="D22" i="11"/>
  <c r="E22" i="11"/>
  <c r="E19" i="11"/>
  <c r="D23" i="11"/>
  <c r="E23" i="11"/>
  <c r="D24" i="11"/>
  <c r="E24" i="11"/>
  <c r="D25" i="11"/>
  <c r="E25" i="11"/>
  <c r="D27" i="11"/>
  <c r="E27" i="11"/>
  <c r="D28" i="11"/>
  <c r="E28" i="11"/>
  <c r="D29" i="11"/>
  <c r="E29" i="11"/>
  <c r="D30" i="11"/>
  <c r="E30" i="11"/>
  <c r="D31" i="11"/>
  <c r="E31" i="11"/>
  <c r="D32" i="11"/>
  <c r="E32" i="11"/>
  <c r="E26" i="11"/>
  <c r="D33" i="11"/>
  <c r="E33" i="11"/>
  <c r="D35" i="11"/>
  <c r="E35" i="11"/>
  <c r="D36" i="11"/>
  <c r="E36" i="11"/>
  <c r="E34" i="11"/>
  <c r="D39" i="11"/>
  <c r="E39" i="11"/>
  <c r="D40" i="11"/>
  <c r="E40" i="11"/>
  <c r="E38" i="11"/>
  <c r="D41" i="11"/>
  <c r="E41" i="11"/>
  <c r="D42" i="11"/>
  <c r="E42" i="11"/>
  <c r="E37" i="11"/>
  <c r="E43" i="11"/>
  <c r="D47" i="11"/>
  <c r="E47" i="11"/>
  <c r="D48" i="11"/>
  <c r="E48" i="11"/>
  <c r="D49" i="11"/>
  <c r="E49" i="11"/>
  <c r="D50" i="11"/>
  <c r="E50" i="11"/>
  <c r="E51" i="11"/>
  <c r="D55" i="11"/>
  <c r="E55" i="11"/>
  <c r="E53" i="11"/>
  <c r="E57" i="11"/>
  <c r="E58" i="11"/>
  <c r="E59" i="11"/>
  <c r="E60" i="11"/>
  <c r="E61" i="11"/>
  <c r="E56" i="11"/>
  <c r="D62" i="11"/>
  <c r="E62" i="11"/>
  <c r="D63" i="11"/>
  <c r="E63" i="11"/>
  <c r="E64" i="11"/>
  <c r="E66" i="11"/>
  <c r="E67" i="11"/>
  <c r="E68" i="11"/>
  <c r="E70" i="11"/>
  <c r="E71" i="11"/>
  <c r="E72" i="11"/>
  <c r="E73" i="11"/>
  <c r="F73" i="11"/>
  <c r="G73" i="11"/>
  <c r="D14" i="11"/>
  <c r="D19" i="11"/>
  <c r="D26" i="11"/>
  <c r="D34" i="11"/>
  <c r="D38" i="11"/>
  <c r="D37" i="11"/>
  <c r="D43" i="11"/>
  <c r="D51" i="11"/>
  <c r="D53" i="11"/>
  <c r="D56" i="11"/>
  <c r="D64" i="11"/>
  <c r="D68" i="11"/>
  <c r="D72" i="11"/>
  <c r="D73" i="11"/>
  <c r="C14" i="11"/>
  <c r="C19" i="11"/>
  <c r="C26" i="11"/>
  <c r="C34" i="11"/>
  <c r="C38" i="11"/>
  <c r="C37" i="11"/>
  <c r="C43" i="11"/>
  <c r="C51" i="11"/>
  <c r="C53" i="11"/>
  <c r="C56" i="11"/>
  <c r="C64" i="11"/>
  <c r="C68" i="11"/>
  <c r="C72" i="11"/>
  <c r="C73" i="11"/>
  <c r="C74" i="12"/>
  <c r="F73" i="12"/>
  <c r="G73" i="12"/>
  <c r="E73" i="12"/>
  <c r="D73" i="12"/>
  <c r="C73" i="12"/>
  <c r="E72" i="12"/>
  <c r="D72" i="12"/>
  <c r="C72" i="12"/>
  <c r="E71" i="12"/>
  <c r="E70" i="12"/>
  <c r="D53" i="12"/>
  <c r="D64" i="12"/>
  <c r="D68" i="12"/>
  <c r="E53" i="12"/>
  <c r="E64" i="12"/>
  <c r="E66" i="12"/>
  <c r="E67" i="12"/>
  <c r="E68" i="12"/>
  <c r="E37" i="12"/>
  <c r="D37" i="12"/>
  <c r="C37" i="12"/>
  <c r="D42" i="12"/>
  <c r="E42" i="12"/>
  <c r="D10" i="12"/>
  <c r="E10" i="12"/>
  <c r="G63" i="2"/>
  <c r="F63" i="2"/>
  <c r="D63" i="2"/>
  <c r="C63" i="2"/>
  <c r="G53" i="2"/>
  <c r="F53" i="2"/>
  <c r="D53" i="2"/>
  <c r="C53" i="2"/>
  <c r="C62" i="2"/>
  <c r="D62" i="2"/>
  <c r="E62" i="2"/>
  <c r="E42" i="2"/>
  <c r="E56" i="2"/>
  <c r="E57" i="2"/>
  <c r="E58" i="2"/>
  <c r="F62" i="2"/>
  <c r="G62" i="2"/>
  <c r="H62" i="2"/>
  <c r="I62" i="2"/>
  <c r="E60" i="2"/>
  <c r="H60" i="2"/>
  <c r="I60" i="2"/>
  <c r="H56" i="2"/>
  <c r="I56" i="2"/>
  <c r="H57" i="2"/>
  <c r="I57" i="2"/>
  <c r="I58" i="2"/>
  <c r="H58" i="2"/>
  <c r="G58" i="2"/>
  <c r="F58" i="2"/>
  <c r="D58" i="2"/>
  <c r="C58" i="2"/>
  <c r="E11" i="2"/>
  <c r="E12" i="2"/>
  <c r="E13" i="2"/>
  <c r="E14" i="2"/>
  <c r="C17" i="2"/>
  <c r="D17" i="2"/>
  <c r="E17" i="2"/>
  <c r="C28" i="2"/>
  <c r="C32" i="2"/>
  <c r="D28" i="2"/>
  <c r="D32" i="2"/>
  <c r="E32" i="2"/>
  <c r="C40" i="2"/>
  <c r="C44" i="2"/>
  <c r="C45" i="2"/>
  <c r="D40" i="2"/>
  <c r="D44" i="2"/>
  <c r="D45" i="2"/>
  <c r="E45" i="2"/>
  <c r="C47" i="2"/>
  <c r="D47" i="2"/>
  <c r="E47" i="2"/>
  <c r="E51" i="2"/>
  <c r="H54" i="2"/>
  <c r="E48" i="2"/>
  <c r="E44" i="2"/>
  <c r="E40" i="2"/>
  <c r="K44" i="2"/>
  <c r="K32" i="2"/>
  <c r="G28" i="2"/>
  <c r="G32" i="2"/>
  <c r="F28" i="2"/>
  <c r="F32" i="2"/>
  <c r="H32" i="2"/>
  <c r="E31" i="2"/>
  <c r="H31" i="2"/>
  <c r="I31" i="2"/>
  <c r="H39" i="3"/>
  <c r="H43" i="3"/>
  <c r="H44" i="3"/>
  <c r="G39" i="3"/>
  <c r="G43" i="3"/>
  <c r="G44" i="3"/>
  <c r="F43" i="3"/>
  <c r="F39" i="3"/>
  <c r="F44" i="3"/>
  <c r="F13" i="3"/>
  <c r="F16" i="3"/>
  <c r="F27" i="3"/>
  <c r="F46" i="3"/>
  <c r="I44" i="3"/>
  <c r="I43" i="3"/>
  <c r="I13" i="3"/>
  <c r="H13" i="3"/>
  <c r="G13" i="3"/>
  <c r="H13" i="2"/>
  <c r="I13" i="2"/>
  <c r="C12" i="3"/>
  <c r="H12" i="2"/>
  <c r="I12" i="2"/>
  <c r="C11" i="3"/>
  <c r="D11" i="12"/>
  <c r="E11" i="12"/>
  <c r="D12" i="12"/>
  <c r="E12" i="12"/>
  <c r="D13" i="12"/>
  <c r="E13" i="12"/>
  <c r="E14" i="12"/>
  <c r="D16" i="12"/>
  <c r="E16" i="12"/>
  <c r="E17" i="12"/>
  <c r="D20" i="12"/>
  <c r="E20" i="12"/>
  <c r="D21" i="12"/>
  <c r="E21" i="12"/>
  <c r="D22" i="12"/>
  <c r="E22" i="12"/>
  <c r="E19" i="12"/>
  <c r="D23" i="12"/>
  <c r="E23" i="12"/>
  <c r="D24" i="12"/>
  <c r="E24" i="12"/>
  <c r="D25" i="12"/>
  <c r="E25" i="12"/>
  <c r="D27" i="12"/>
  <c r="E27" i="12"/>
  <c r="D28" i="12"/>
  <c r="E28" i="12"/>
  <c r="D29" i="12"/>
  <c r="E29" i="12"/>
  <c r="D30" i="12"/>
  <c r="E30" i="12"/>
  <c r="D31" i="12"/>
  <c r="E31" i="12"/>
  <c r="D32" i="12"/>
  <c r="E32" i="12"/>
  <c r="E26" i="12"/>
  <c r="D33" i="12"/>
  <c r="E33" i="12"/>
  <c r="D35" i="12"/>
  <c r="E35" i="12"/>
  <c r="D36" i="12"/>
  <c r="E36" i="12"/>
  <c r="E34" i="12"/>
  <c r="D39" i="12"/>
  <c r="E39" i="12"/>
  <c r="D40" i="12"/>
  <c r="E40" i="12"/>
  <c r="E38" i="12"/>
  <c r="D41" i="12"/>
  <c r="E41" i="12"/>
  <c r="E43" i="12"/>
  <c r="D45" i="12"/>
  <c r="E45" i="12"/>
  <c r="D46" i="12"/>
  <c r="E46" i="12"/>
  <c r="D47" i="12"/>
  <c r="E47" i="12"/>
  <c r="D48" i="12"/>
  <c r="E48" i="12"/>
  <c r="D49" i="12"/>
  <c r="E49" i="12"/>
  <c r="D50" i="12"/>
  <c r="E50" i="12"/>
  <c r="E51" i="12"/>
  <c r="D54" i="12"/>
  <c r="E54" i="12"/>
  <c r="D55" i="12"/>
  <c r="E55" i="12"/>
  <c r="E57" i="12"/>
  <c r="E58" i="12"/>
  <c r="E59" i="12"/>
  <c r="E60" i="12"/>
  <c r="E61" i="12"/>
  <c r="E56" i="12"/>
  <c r="D62" i="12"/>
  <c r="E62" i="12"/>
  <c r="D63" i="12"/>
  <c r="E63" i="12"/>
  <c r="D14" i="2"/>
  <c r="C14" i="2"/>
  <c r="E63" i="2"/>
  <c r="F47" i="2"/>
  <c r="F40" i="2"/>
  <c r="F44" i="2"/>
  <c r="F45" i="2"/>
  <c r="F17" i="2"/>
  <c r="F14" i="2"/>
  <c r="G47" i="2"/>
  <c r="G40" i="2"/>
  <c r="G44" i="2"/>
  <c r="G45" i="2"/>
  <c r="G17" i="2"/>
  <c r="G14" i="2"/>
  <c r="H63" i="2"/>
  <c r="I63" i="2"/>
  <c r="I54" i="2"/>
  <c r="E53" i="2"/>
  <c r="H53" i="2"/>
  <c r="I53" i="2"/>
  <c r="H51" i="2"/>
  <c r="I51" i="2"/>
  <c r="E49" i="2"/>
  <c r="H49" i="2"/>
  <c r="I49" i="2"/>
  <c r="H48" i="2"/>
  <c r="I48" i="2"/>
  <c r="H47" i="2"/>
  <c r="I47" i="2"/>
  <c r="H45" i="2"/>
  <c r="I45" i="2"/>
  <c r="E39" i="2"/>
  <c r="H39" i="2"/>
  <c r="I39" i="2"/>
  <c r="E38" i="2"/>
  <c r="H38" i="2"/>
  <c r="I38" i="2"/>
  <c r="E37" i="2"/>
  <c r="H37" i="2"/>
  <c r="I37" i="2"/>
  <c r="E36" i="2"/>
  <c r="H36" i="2"/>
  <c r="I36" i="2"/>
  <c r="E35" i="2"/>
  <c r="H35" i="2"/>
  <c r="I35" i="2"/>
  <c r="E34" i="2"/>
  <c r="H34" i="2"/>
  <c r="I34" i="2"/>
  <c r="I32" i="2"/>
  <c r="E30" i="2"/>
  <c r="H30" i="2"/>
  <c r="I30" i="2"/>
  <c r="E29" i="2"/>
  <c r="H29" i="2"/>
  <c r="I29" i="2"/>
  <c r="E28" i="2"/>
  <c r="H28" i="2"/>
  <c r="I28" i="2"/>
  <c r="E23" i="2"/>
  <c r="H23" i="2"/>
  <c r="I23" i="2"/>
  <c r="C72" i="2"/>
  <c r="C73" i="2"/>
  <c r="C74" i="2"/>
  <c r="E22" i="2"/>
  <c r="H22" i="2"/>
  <c r="I22" i="2"/>
  <c r="E21" i="2"/>
  <c r="H21" i="2"/>
  <c r="I21" i="2"/>
  <c r="E20" i="2"/>
  <c r="H20" i="2"/>
  <c r="I20" i="2"/>
  <c r="E19" i="2"/>
  <c r="H19" i="2"/>
  <c r="I19" i="2"/>
  <c r="H17" i="2"/>
  <c r="I17" i="2"/>
  <c r="E16" i="2"/>
  <c r="H16" i="2"/>
  <c r="I16" i="2"/>
  <c r="H11" i="2"/>
  <c r="I11" i="2"/>
  <c r="I14" i="2"/>
  <c r="E74" i="12"/>
  <c r="D17" i="12"/>
  <c r="D74" i="12"/>
  <c r="C17" i="12"/>
  <c r="D14" i="12"/>
  <c r="D19" i="12"/>
  <c r="D26" i="12"/>
  <c r="D34" i="12"/>
  <c r="D38" i="12"/>
  <c r="D43" i="12"/>
  <c r="D51" i="12"/>
  <c r="D56" i="12"/>
  <c r="C14" i="12"/>
  <c r="C19" i="12"/>
  <c r="C26" i="12"/>
  <c r="C34" i="12"/>
  <c r="C38" i="12"/>
  <c r="C43" i="12"/>
  <c r="C51" i="12"/>
  <c r="C53" i="12"/>
  <c r="C56" i="12"/>
  <c r="C64" i="12"/>
  <c r="C68" i="12"/>
  <c r="C78" i="2"/>
  <c r="C57" i="3"/>
  <c r="C55" i="3"/>
  <c r="C53" i="3"/>
  <c r="D57" i="3"/>
  <c r="D55" i="3"/>
  <c r="C44" i="3"/>
  <c r="H44" i="2"/>
  <c r="I44" i="2"/>
  <c r="C43" i="3"/>
  <c r="E43" i="2"/>
  <c r="H43" i="2"/>
  <c r="I43" i="2"/>
  <c r="C42" i="3"/>
  <c r="H42" i="2"/>
  <c r="I42" i="2"/>
  <c r="C41" i="3"/>
  <c r="H40" i="2"/>
  <c r="I40" i="2"/>
  <c r="C39" i="3"/>
  <c r="I39" i="3"/>
  <c r="I41" i="3"/>
  <c r="D43" i="3"/>
  <c r="F42" i="3"/>
  <c r="G42" i="3"/>
  <c r="I42" i="3"/>
  <c r="D42" i="3"/>
  <c r="D41" i="3"/>
  <c r="D39" i="3"/>
  <c r="D76" i="2"/>
  <c r="K51" i="2"/>
  <c r="G16" i="3"/>
  <c r="G27" i="3"/>
  <c r="G46" i="3"/>
  <c r="G62" i="3"/>
  <c r="G79" i="3"/>
  <c r="G12" i="8"/>
  <c r="F62" i="3"/>
  <c r="F79" i="3"/>
  <c r="F12" i="8"/>
  <c r="H27" i="3"/>
  <c r="H46" i="3"/>
  <c r="H16" i="3"/>
  <c r="H62" i="3"/>
  <c r="H79" i="3"/>
  <c r="H12" i="8"/>
  <c r="I27" i="3"/>
  <c r="I46" i="3"/>
  <c r="I16" i="3"/>
  <c r="I62" i="3"/>
  <c r="I79" i="3"/>
  <c r="I12" i="8"/>
  <c r="D12" i="8"/>
  <c r="B59" i="8"/>
  <c r="G77" i="3"/>
  <c r="G11" i="8"/>
  <c r="G14" i="8"/>
  <c r="G15" i="8"/>
  <c r="F77" i="3"/>
  <c r="F11" i="8"/>
  <c r="F14" i="8"/>
  <c r="F15" i="8"/>
  <c r="H77" i="3"/>
  <c r="H11" i="8"/>
  <c r="H14" i="8"/>
  <c r="H15" i="8"/>
  <c r="I77" i="3"/>
  <c r="I11" i="8"/>
  <c r="I14" i="8"/>
  <c r="I15" i="8"/>
  <c r="D15" i="8"/>
  <c r="B52" i="8"/>
  <c r="D74" i="4"/>
  <c r="D8" i="4"/>
  <c r="D8" i="5"/>
  <c r="D77" i="4"/>
  <c r="D11" i="4"/>
  <c r="D9" i="5"/>
  <c r="D10" i="5"/>
  <c r="D11" i="5"/>
  <c r="D12" i="5"/>
  <c r="D13" i="5"/>
  <c r="D14" i="5"/>
  <c r="D15" i="5"/>
  <c r="D16" i="5"/>
  <c r="D17" i="5"/>
  <c r="D18" i="5"/>
  <c r="D19" i="5"/>
  <c r="F18" i="8"/>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F19" i="8"/>
  <c r="F20" i="8"/>
  <c r="F21" i="8"/>
  <c r="F22" i="8"/>
  <c r="E74" i="4"/>
  <c r="E8" i="4"/>
  <c r="E8" i="5"/>
  <c r="E77" i="4"/>
  <c r="E11" i="4"/>
  <c r="E9" i="5"/>
  <c r="E10" i="5"/>
  <c r="E11" i="5"/>
  <c r="E12" i="5"/>
  <c r="E13" i="5"/>
  <c r="E14" i="5"/>
  <c r="E15" i="5"/>
  <c r="E16" i="5"/>
  <c r="E17" i="5"/>
  <c r="E18" i="5"/>
  <c r="E19" i="5"/>
  <c r="G18" i="8"/>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G19" i="8"/>
  <c r="G20" i="8"/>
  <c r="G21" i="8"/>
  <c r="G22" i="8"/>
  <c r="F74" i="4"/>
  <c r="F8" i="4"/>
  <c r="F8" i="5"/>
  <c r="F77" i="4"/>
  <c r="F11" i="4"/>
  <c r="F9" i="5"/>
  <c r="F10" i="5"/>
  <c r="F11" i="5"/>
  <c r="F12" i="5"/>
  <c r="F13" i="5"/>
  <c r="F14" i="5"/>
  <c r="F15" i="5"/>
  <c r="F16" i="5"/>
  <c r="F17" i="5"/>
  <c r="F18" i="5"/>
  <c r="F19" i="5"/>
  <c r="H18" i="8"/>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H19" i="8"/>
  <c r="H20" i="8"/>
  <c r="H21" i="8"/>
  <c r="H22" i="8"/>
  <c r="G74" i="4"/>
  <c r="G8" i="4"/>
  <c r="G8" i="5"/>
  <c r="G77" i="4"/>
  <c r="G11" i="4"/>
  <c r="G9" i="5"/>
  <c r="G10" i="5"/>
  <c r="G11" i="5"/>
  <c r="G12" i="5"/>
  <c r="G13" i="5"/>
  <c r="G14" i="5"/>
  <c r="G15" i="5"/>
  <c r="G16" i="5"/>
  <c r="G17" i="5"/>
  <c r="G18" i="5"/>
  <c r="G19" i="5"/>
  <c r="I18" i="8"/>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19" i="8"/>
  <c r="I20" i="8"/>
  <c r="I21" i="8"/>
  <c r="I22" i="8"/>
  <c r="H74" i="4"/>
  <c r="H8" i="4"/>
  <c r="H8" i="5"/>
  <c r="H77" i="4"/>
  <c r="H11" i="4"/>
  <c r="H9" i="5"/>
  <c r="H10" i="5"/>
  <c r="H11" i="5"/>
  <c r="H12" i="5"/>
  <c r="H13" i="5"/>
  <c r="H14" i="5"/>
  <c r="H15" i="5"/>
  <c r="H16" i="5"/>
  <c r="H17" i="5"/>
  <c r="H18" i="5"/>
  <c r="H19" i="5"/>
  <c r="J18" i="8"/>
  <c r="H91" i="4"/>
  <c r="H28" i="4"/>
  <c r="H21" i="5"/>
  <c r="H96" i="4"/>
  <c r="H33" i="4"/>
  <c r="H22" i="5"/>
  <c r="H23" i="5"/>
  <c r="H100" i="4"/>
  <c r="H37" i="4"/>
  <c r="H24" i="5"/>
  <c r="H103" i="4"/>
  <c r="H40" i="4"/>
  <c r="H25" i="5"/>
  <c r="H106" i="4"/>
  <c r="H43" i="4"/>
  <c r="H26" i="5"/>
  <c r="H109" i="4"/>
  <c r="H46" i="4"/>
  <c r="H27" i="5"/>
  <c r="H28" i="5"/>
  <c r="H113" i="4"/>
  <c r="H50" i="4"/>
  <c r="H29" i="5"/>
  <c r="H30" i="5"/>
  <c r="H31" i="5"/>
  <c r="H119" i="4"/>
  <c r="H56" i="4"/>
  <c r="H32" i="5"/>
  <c r="H33" i="5"/>
  <c r="H34" i="5"/>
  <c r="H35" i="5"/>
  <c r="H36" i="5"/>
  <c r="H37" i="5"/>
  <c r="J19" i="8"/>
  <c r="J20" i="8"/>
  <c r="J21" i="8"/>
  <c r="J14" i="8"/>
  <c r="J22" i="8"/>
  <c r="I74" i="4"/>
  <c r="I8" i="4"/>
  <c r="I8" i="5"/>
  <c r="I77" i="4"/>
  <c r="I11" i="4"/>
  <c r="I9" i="5"/>
  <c r="I10" i="5"/>
  <c r="I11" i="5"/>
  <c r="I12" i="5"/>
  <c r="I13" i="5"/>
  <c r="I14" i="5"/>
  <c r="I15" i="5"/>
  <c r="I16" i="5"/>
  <c r="I17" i="5"/>
  <c r="I18" i="5"/>
  <c r="I19" i="5"/>
  <c r="K18" i="8"/>
  <c r="I91" i="4"/>
  <c r="I28" i="4"/>
  <c r="I21" i="5"/>
  <c r="I96" i="4"/>
  <c r="I33" i="4"/>
  <c r="I22" i="5"/>
  <c r="I23" i="5"/>
  <c r="I100" i="4"/>
  <c r="I37" i="4"/>
  <c r="I24" i="5"/>
  <c r="I103" i="4"/>
  <c r="I40" i="4"/>
  <c r="I25" i="5"/>
  <c r="I106" i="4"/>
  <c r="I43" i="4"/>
  <c r="I26" i="5"/>
  <c r="I109" i="4"/>
  <c r="I46" i="4"/>
  <c r="I27" i="5"/>
  <c r="I28" i="5"/>
  <c r="I113" i="4"/>
  <c r="I50" i="4"/>
  <c r="I29" i="5"/>
  <c r="I30" i="5"/>
  <c r="I31" i="5"/>
  <c r="I119" i="4"/>
  <c r="I56" i="4"/>
  <c r="I32" i="5"/>
  <c r="I33" i="5"/>
  <c r="I34" i="5"/>
  <c r="I35" i="5"/>
  <c r="I36" i="5"/>
  <c r="I37" i="5"/>
  <c r="K19" i="8"/>
  <c r="K20" i="8"/>
  <c r="K21" i="8"/>
  <c r="K14" i="8"/>
  <c r="K22" i="8"/>
  <c r="J74" i="4"/>
  <c r="J8" i="4"/>
  <c r="J8" i="5"/>
  <c r="J77" i="4"/>
  <c r="J11" i="4"/>
  <c r="J9" i="5"/>
  <c r="J10" i="5"/>
  <c r="J11" i="5"/>
  <c r="J12" i="5"/>
  <c r="J13" i="5"/>
  <c r="J14" i="5"/>
  <c r="J15" i="5"/>
  <c r="J16" i="5"/>
  <c r="J17" i="5"/>
  <c r="J18" i="5"/>
  <c r="J19" i="5"/>
  <c r="L18" i="8"/>
  <c r="J91" i="4"/>
  <c r="J28" i="4"/>
  <c r="J21" i="5"/>
  <c r="J96" i="4"/>
  <c r="J33" i="4"/>
  <c r="J22" i="5"/>
  <c r="J23" i="5"/>
  <c r="J100" i="4"/>
  <c r="J37" i="4"/>
  <c r="J24" i="5"/>
  <c r="J103" i="4"/>
  <c r="J40" i="4"/>
  <c r="J25" i="5"/>
  <c r="J106" i="4"/>
  <c r="J43" i="4"/>
  <c r="J26" i="5"/>
  <c r="J109" i="4"/>
  <c r="J46" i="4"/>
  <c r="J27" i="5"/>
  <c r="J28" i="5"/>
  <c r="J113" i="4"/>
  <c r="J50" i="4"/>
  <c r="J29" i="5"/>
  <c r="J30" i="5"/>
  <c r="J31" i="5"/>
  <c r="J119" i="4"/>
  <c r="J56" i="4"/>
  <c r="J32" i="5"/>
  <c r="J33" i="5"/>
  <c r="J34" i="5"/>
  <c r="J35" i="5"/>
  <c r="J36" i="5"/>
  <c r="J37" i="5"/>
  <c r="L19" i="8"/>
  <c r="L20" i="8"/>
  <c r="L21" i="8"/>
  <c r="L14" i="8"/>
  <c r="L22" i="8"/>
  <c r="K74" i="4"/>
  <c r="K8" i="4"/>
  <c r="K8" i="5"/>
  <c r="K77" i="4"/>
  <c r="K11" i="4"/>
  <c r="K9" i="5"/>
  <c r="K10" i="5"/>
  <c r="K11" i="5"/>
  <c r="K12" i="5"/>
  <c r="K13" i="5"/>
  <c r="K14" i="5"/>
  <c r="K15" i="5"/>
  <c r="K16" i="5"/>
  <c r="K17" i="5"/>
  <c r="K18" i="5"/>
  <c r="K19" i="5"/>
  <c r="M18" i="8"/>
  <c r="K91" i="4"/>
  <c r="K28" i="4"/>
  <c r="K21" i="5"/>
  <c r="K96" i="4"/>
  <c r="K33" i="4"/>
  <c r="K22" i="5"/>
  <c r="K23" i="5"/>
  <c r="K100" i="4"/>
  <c r="K37" i="4"/>
  <c r="K24" i="5"/>
  <c r="K103" i="4"/>
  <c r="K40" i="4"/>
  <c r="K25" i="5"/>
  <c r="K106" i="4"/>
  <c r="K43" i="4"/>
  <c r="K26" i="5"/>
  <c r="K109" i="4"/>
  <c r="K46" i="4"/>
  <c r="K27" i="5"/>
  <c r="K28" i="5"/>
  <c r="K113" i="4"/>
  <c r="K50" i="4"/>
  <c r="K29" i="5"/>
  <c r="K30" i="5"/>
  <c r="K31" i="5"/>
  <c r="K119" i="4"/>
  <c r="K56" i="4"/>
  <c r="K32" i="5"/>
  <c r="K33" i="5"/>
  <c r="K34" i="5"/>
  <c r="K35" i="5"/>
  <c r="K36" i="5"/>
  <c r="K37" i="5"/>
  <c r="M19" i="8"/>
  <c r="M20" i="8"/>
  <c r="M21" i="8"/>
  <c r="M14" i="8"/>
  <c r="M22" i="8"/>
  <c r="L74" i="4"/>
  <c r="L8" i="4"/>
  <c r="L8" i="5"/>
  <c r="L77" i="4"/>
  <c r="L11" i="4"/>
  <c r="L9" i="5"/>
  <c r="L10" i="5"/>
  <c r="L11" i="5"/>
  <c r="L12" i="5"/>
  <c r="L13" i="5"/>
  <c r="L14" i="5"/>
  <c r="L15" i="5"/>
  <c r="L16" i="5"/>
  <c r="L17" i="5"/>
  <c r="L18" i="5"/>
  <c r="L19" i="5"/>
  <c r="N18" i="8"/>
  <c r="L91" i="4"/>
  <c r="L28" i="4"/>
  <c r="L21" i="5"/>
  <c r="L96" i="4"/>
  <c r="L33" i="4"/>
  <c r="L22" i="5"/>
  <c r="L23" i="5"/>
  <c r="L100" i="4"/>
  <c r="L37" i="4"/>
  <c r="L24" i="5"/>
  <c r="L103" i="4"/>
  <c r="L40" i="4"/>
  <c r="L25" i="5"/>
  <c r="L106" i="4"/>
  <c r="L43" i="4"/>
  <c r="L26" i="5"/>
  <c r="L109" i="4"/>
  <c r="L46" i="4"/>
  <c r="L27" i="5"/>
  <c r="L28" i="5"/>
  <c r="L113" i="4"/>
  <c r="L50" i="4"/>
  <c r="L29" i="5"/>
  <c r="L30" i="5"/>
  <c r="L31" i="5"/>
  <c r="L119" i="4"/>
  <c r="L56" i="4"/>
  <c r="L32" i="5"/>
  <c r="L33" i="5"/>
  <c r="L34" i="5"/>
  <c r="L35" i="5"/>
  <c r="L36" i="5"/>
  <c r="L37" i="5"/>
  <c r="N19" i="8"/>
  <c r="N20" i="8"/>
  <c r="N21" i="8"/>
  <c r="N14" i="8"/>
  <c r="N22" i="8"/>
  <c r="M74" i="4"/>
  <c r="M8" i="4"/>
  <c r="M8" i="5"/>
  <c r="M77" i="4"/>
  <c r="M11" i="4"/>
  <c r="M9" i="5"/>
  <c r="M10" i="5"/>
  <c r="M11" i="5"/>
  <c r="M12" i="5"/>
  <c r="M13" i="5"/>
  <c r="M14" i="5"/>
  <c r="M15" i="5"/>
  <c r="M16" i="5"/>
  <c r="M17" i="5"/>
  <c r="M18" i="5"/>
  <c r="M19" i="5"/>
  <c r="O18" i="8"/>
  <c r="M91" i="4"/>
  <c r="M28" i="4"/>
  <c r="M21" i="5"/>
  <c r="M96" i="4"/>
  <c r="M33" i="4"/>
  <c r="M22" i="5"/>
  <c r="M23" i="5"/>
  <c r="M100" i="4"/>
  <c r="M37" i="4"/>
  <c r="M24" i="5"/>
  <c r="M103" i="4"/>
  <c r="M40" i="4"/>
  <c r="M25" i="5"/>
  <c r="M106" i="4"/>
  <c r="M43" i="4"/>
  <c r="M26" i="5"/>
  <c r="M109" i="4"/>
  <c r="M46" i="4"/>
  <c r="M27" i="5"/>
  <c r="M28" i="5"/>
  <c r="M113" i="4"/>
  <c r="M50" i="4"/>
  <c r="M29" i="5"/>
  <c r="M30" i="5"/>
  <c r="M31" i="5"/>
  <c r="M119" i="4"/>
  <c r="M56" i="4"/>
  <c r="M32" i="5"/>
  <c r="M33" i="5"/>
  <c r="M34" i="5"/>
  <c r="M35" i="5"/>
  <c r="M36" i="5"/>
  <c r="M37" i="5"/>
  <c r="O19" i="8"/>
  <c r="O20" i="8"/>
  <c r="O21" i="8"/>
  <c r="O14" i="8"/>
  <c r="O22" i="8"/>
  <c r="N74" i="4"/>
  <c r="N8" i="4"/>
  <c r="N8" i="5"/>
  <c r="N77" i="4"/>
  <c r="N11" i="4"/>
  <c r="N9" i="5"/>
  <c r="N10" i="5"/>
  <c r="N11" i="5"/>
  <c r="N12" i="5"/>
  <c r="N13" i="5"/>
  <c r="N14" i="5"/>
  <c r="N15" i="5"/>
  <c r="N16" i="5"/>
  <c r="N17" i="5"/>
  <c r="N18" i="5"/>
  <c r="N19" i="5"/>
  <c r="P18" i="8"/>
  <c r="N91" i="4"/>
  <c r="N28" i="4"/>
  <c r="N21" i="5"/>
  <c r="N96" i="4"/>
  <c r="N33" i="4"/>
  <c r="N22" i="5"/>
  <c r="N23" i="5"/>
  <c r="N100" i="4"/>
  <c r="N37" i="4"/>
  <c r="N24" i="5"/>
  <c r="N103" i="4"/>
  <c r="N40" i="4"/>
  <c r="N25" i="5"/>
  <c r="N106" i="4"/>
  <c r="N43" i="4"/>
  <c r="N26" i="5"/>
  <c r="N109" i="4"/>
  <c r="N46" i="4"/>
  <c r="N27" i="5"/>
  <c r="N28" i="5"/>
  <c r="N113" i="4"/>
  <c r="N50" i="4"/>
  <c r="N29" i="5"/>
  <c r="N30" i="5"/>
  <c r="N31" i="5"/>
  <c r="N119" i="4"/>
  <c r="N56" i="4"/>
  <c r="N32" i="5"/>
  <c r="N33" i="5"/>
  <c r="N34" i="5"/>
  <c r="N35" i="5"/>
  <c r="N36" i="5"/>
  <c r="N37" i="5"/>
  <c r="P19" i="8"/>
  <c r="P20" i="8"/>
  <c r="P21" i="8"/>
  <c r="P14" i="8"/>
  <c r="P22" i="8"/>
  <c r="O74" i="4"/>
  <c r="O8" i="4"/>
  <c r="O8" i="5"/>
  <c r="O77" i="4"/>
  <c r="O11" i="4"/>
  <c r="O9" i="5"/>
  <c r="O10" i="5"/>
  <c r="O11" i="5"/>
  <c r="O12" i="5"/>
  <c r="O13" i="5"/>
  <c r="O14" i="5"/>
  <c r="O15" i="5"/>
  <c r="O16" i="5"/>
  <c r="O17" i="5"/>
  <c r="O18" i="5"/>
  <c r="O19" i="5"/>
  <c r="Q18" i="8"/>
  <c r="O91" i="4"/>
  <c r="O28" i="4"/>
  <c r="O21" i="5"/>
  <c r="O96" i="4"/>
  <c r="O33" i="4"/>
  <c r="O22" i="5"/>
  <c r="O23" i="5"/>
  <c r="O100" i="4"/>
  <c r="O37" i="4"/>
  <c r="O24" i="5"/>
  <c r="O103" i="4"/>
  <c r="O40" i="4"/>
  <c r="O25" i="5"/>
  <c r="O106" i="4"/>
  <c r="O43" i="4"/>
  <c r="O26" i="5"/>
  <c r="O109" i="4"/>
  <c r="O46" i="4"/>
  <c r="O27" i="5"/>
  <c r="O28" i="5"/>
  <c r="O113" i="4"/>
  <c r="O50" i="4"/>
  <c r="O29" i="5"/>
  <c r="O30" i="5"/>
  <c r="O31" i="5"/>
  <c r="O119" i="4"/>
  <c r="O56" i="4"/>
  <c r="O32" i="5"/>
  <c r="O33" i="5"/>
  <c r="O34" i="5"/>
  <c r="O35" i="5"/>
  <c r="O36" i="5"/>
  <c r="O37" i="5"/>
  <c r="Q19" i="8"/>
  <c r="Q20" i="8"/>
  <c r="Q21" i="8"/>
  <c r="Q14" i="8"/>
  <c r="Q22" i="8"/>
  <c r="P74" i="4"/>
  <c r="P8" i="4"/>
  <c r="P8" i="5"/>
  <c r="P77" i="4"/>
  <c r="P11" i="4"/>
  <c r="P9" i="5"/>
  <c r="P10" i="5"/>
  <c r="P11" i="5"/>
  <c r="P12" i="5"/>
  <c r="P13" i="5"/>
  <c r="P14" i="5"/>
  <c r="P15" i="5"/>
  <c r="P16" i="5"/>
  <c r="P17" i="5"/>
  <c r="P18" i="5"/>
  <c r="P19" i="5"/>
  <c r="R18" i="8"/>
  <c r="P91" i="4"/>
  <c r="P28" i="4"/>
  <c r="P21" i="5"/>
  <c r="P96" i="4"/>
  <c r="P33" i="4"/>
  <c r="P22" i="5"/>
  <c r="P23" i="5"/>
  <c r="P100" i="4"/>
  <c r="P37" i="4"/>
  <c r="P24" i="5"/>
  <c r="P103" i="4"/>
  <c r="P40" i="4"/>
  <c r="P25" i="5"/>
  <c r="P106" i="4"/>
  <c r="P43" i="4"/>
  <c r="P26" i="5"/>
  <c r="P109" i="4"/>
  <c r="P46" i="4"/>
  <c r="P27" i="5"/>
  <c r="P28" i="5"/>
  <c r="P113" i="4"/>
  <c r="P50" i="4"/>
  <c r="P29" i="5"/>
  <c r="P30" i="5"/>
  <c r="P31" i="5"/>
  <c r="P119" i="4"/>
  <c r="P56" i="4"/>
  <c r="P32" i="5"/>
  <c r="P33" i="5"/>
  <c r="P34" i="5"/>
  <c r="P35" i="5"/>
  <c r="P36" i="5"/>
  <c r="P37" i="5"/>
  <c r="R19" i="8"/>
  <c r="R20" i="8"/>
  <c r="R21" i="8"/>
  <c r="R14" i="8"/>
  <c r="R22" i="8"/>
  <c r="Q74" i="4"/>
  <c r="Q8" i="4"/>
  <c r="Q8" i="5"/>
  <c r="Q77" i="4"/>
  <c r="Q11" i="4"/>
  <c r="Q9" i="5"/>
  <c r="Q10" i="5"/>
  <c r="Q11" i="5"/>
  <c r="Q12" i="5"/>
  <c r="Q13" i="5"/>
  <c r="Q14" i="5"/>
  <c r="Q15" i="5"/>
  <c r="Q16" i="5"/>
  <c r="Q17" i="5"/>
  <c r="Q18" i="5"/>
  <c r="Q19" i="5"/>
  <c r="S18" i="8"/>
  <c r="Q91" i="4"/>
  <c r="Q28" i="4"/>
  <c r="Q21" i="5"/>
  <c r="Q96" i="4"/>
  <c r="Q33" i="4"/>
  <c r="Q22" i="5"/>
  <c r="Q23" i="5"/>
  <c r="Q100" i="4"/>
  <c r="Q37" i="4"/>
  <c r="Q24" i="5"/>
  <c r="Q103" i="4"/>
  <c r="Q40" i="4"/>
  <c r="Q25" i="5"/>
  <c r="Q106" i="4"/>
  <c r="Q43" i="4"/>
  <c r="Q26" i="5"/>
  <c r="Q109" i="4"/>
  <c r="Q46" i="4"/>
  <c r="Q27" i="5"/>
  <c r="Q28" i="5"/>
  <c r="Q113" i="4"/>
  <c r="Q50" i="4"/>
  <c r="Q29" i="5"/>
  <c r="Q30" i="5"/>
  <c r="Q31" i="5"/>
  <c r="Q119" i="4"/>
  <c r="Q56" i="4"/>
  <c r="Q32" i="5"/>
  <c r="Q33" i="5"/>
  <c r="Q34" i="5"/>
  <c r="Q35" i="5"/>
  <c r="Q36" i="5"/>
  <c r="Q37" i="5"/>
  <c r="S19" i="8"/>
  <c r="Q6" i="6"/>
  <c r="Q9" i="6"/>
  <c r="O75" i="6"/>
  <c r="Q7" i="6"/>
  <c r="S20" i="8"/>
  <c r="S21" i="8"/>
  <c r="S14" i="8"/>
  <c r="S22" i="8"/>
  <c r="D22" i="8"/>
  <c r="B53" i="8"/>
  <c r="B54" i="8"/>
  <c r="B55" i="8"/>
  <c r="B60" i="8"/>
  <c r="B62" i="8"/>
  <c r="B63" i="8"/>
  <c r="B64" i="8"/>
  <c r="C77" i="2"/>
  <c r="C51" i="3"/>
  <c r="B51" i="3"/>
  <c r="A51" i="3"/>
  <c r="Q89" i="4"/>
  <c r="P89" i="4"/>
  <c r="O89" i="4"/>
  <c r="N89" i="4"/>
  <c r="M89" i="4"/>
  <c r="L89" i="4"/>
  <c r="K89" i="4"/>
  <c r="J89" i="4"/>
  <c r="I89" i="4"/>
  <c r="H89" i="4"/>
  <c r="G89" i="4"/>
  <c r="F89" i="4"/>
  <c r="D89" i="4"/>
  <c r="E89" i="4"/>
  <c r="Q20" i="4"/>
  <c r="Q26" i="4"/>
  <c r="P20" i="4"/>
  <c r="P26" i="4"/>
  <c r="O20" i="4"/>
  <c r="O26" i="4"/>
  <c r="N20" i="4"/>
  <c r="N26" i="4"/>
  <c r="M20" i="4"/>
  <c r="M26" i="4"/>
  <c r="L20" i="4"/>
  <c r="L26" i="4"/>
  <c r="K20" i="4"/>
  <c r="K26" i="4"/>
  <c r="J20" i="4"/>
  <c r="J26" i="4"/>
  <c r="I20" i="4"/>
  <c r="I26" i="4"/>
  <c r="H20" i="4"/>
  <c r="H26" i="4"/>
  <c r="G20" i="4"/>
  <c r="G26" i="4"/>
  <c r="F20" i="4"/>
  <c r="F26" i="4"/>
  <c r="E20" i="4"/>
  <c r="E26" i="4"/>
  <c r="D20" i="4"/>
  <c r="D26" i="4"/>
  <c r="D12" i="3"/>
  <c r="D11" i="3"/>
  <c r="C24" i="3"/>
  <c r="C29" i="3"/>
  <c r="D29" i="3"/>
  <c r="C28" i="3"/>
  <c r="D28" i="3"/>
  <c r="C27" i="3"/>
  <c r="D27" i="3"/>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68" i="6"/>
  <c r="C37" i="6"/>
  <c r="B22" i="9"/>
  <c r="B26" i="9"/>
  <c r="J25" i="9"/>
  <c r="I25" i="9"/>
  <c r="Q38" i="5"/>
  <c r="P38" i="5"/>
  <c r="O38" i="5"/>
  <c r="N38" i="5"/>
  <c r="M38" i="5"/>
  <c r="L38" i="5"/>
  <c r="K38" i="5"/>
  <c r="J38" i="5"/>
  <c r="I38" i="5"/>
  <c r="H38" i="5"/>
  <c r="G38" i="5"/>
  <c r="F38" i="5"/>
  <c r="E38" i="5"/>
  <c r="D38" i="5"/>
  <c r="A51" i="5"/>
  <c r="A49" i="5"/>
  <c r="A47" i="5"/>
  <c r="A46" i="5"/>
  <c r="A45" i="5"/>
  <c r="B83" i="3"/>
  <c r="B88" i="3"/>
  <c r="A44" i="5"/>
  <c r="A138" i="4"/>
  <c r="A136" i="4"/>
  <c r="A135" i="4"/>
  <c r="A134" i="4"/>
  <c r="A83" i="3"/>
  <c r="A82" i="3"/>
  <c r="A81" i="3"/>
  <c r="A80" i="3"/>
  <c r="A79" i="3"/>
  <c r="A78" i="3"/>
  <c r="A77" i="3"/>
  <c r="C62" i="3"/>
  <c r="D62" i="3"/>
  <c r="C61" i="3"/>
  <c r="D61" i="3"/>
  <c r="A50" i="3"/>
  <c r="A49" i="3"/>
  <c r="A48" i="3"/>
  <c r="A47" i="3"/>
  <c r="A46" i="3"/>
  <c r="A45" i="3"/>
  <c r="C38" i="3"/>
  <c r="D38" i="3"/>
  <c r="C37" i="3"/>
  <c r="D37" i="3"/>
  <c r="C36" i="3"/>
  <c r="D36" i="3"/>
  <c r="C35" i="3"/>
  <c r="D35" i="3"/>
  <c r="C34" i="3"/>
  <c r="D34" i="3"/>
  <c r="B38" i="3"/>
  <c r="B37" i="3"/>
  <c r="B36" i="3"/>
  <c r="B35" i="3"/>
  <c r="B34" i="3"/>
  <c r="A38" i="3"/>
  <c r="A37" i="3"/>
  <c r="A36" i="3"/>
  <c r="A35" i="3"/>
  <c r="A34" i="3"/>
  <c r="A33" i="3"/>
  <c r="A32" i="3"/>
  <c r="C26" i="3"/>
  <c r="C25" i="3"/>
  <c r="C23" i="3"/>
  <c r="C18" i="3"/>
  <c r="C22" i="3"/>
  <c r="C21" i="3"/>
  <c r="C20" i="3"/>
  <c r="C19" i="3"/>
  <c r="B26" i="3"/>
  <c r="B25" i="3"/>
  <c r="B23" i="3"/>
  <c r="B22" i="3"/>
  <c r="B21" i="3"/>
  <c r="B20" i="3"/>
  <c r="B19" i="3"/>
  <c r="A26" i="3"/>
  <c r="A25" i="3"/>
  <c r="A23" i="3"/>
  <c r="A22" i="3"/>
  <c r="A21" i="3"/>
  <c r="A20" i="3"/>
  <c r="A19" i="3"/>
  <c r="A18" i="3"/>
  <c r="A17" i="3"/>
  <c r="A15" i="3"/>
  <c r="A14" i="3"/>
  <c r="B12" i="3"/>
  <c r="B11" i="3"/>
  <c r="A12" i="3"/>
  <c r="A11" i="3"/>
  <c r="A10" i="3"/>
  <c r="A9" i="3"/>
  <c r="H14" i="2"/>
  <c r="B8" i="3"/>
  <c r="B82" i="3"/>
  <c r="B81" i="3"/>
  <c r="B80" i="3"/>
  <c r="B79" i="3"/>
  <c r="B78" i="3"/>
  <c r="B77" i="3"/>
  <c r="B61" i="3"/>
  <c r="B52" i="3"/>
  <c r="B50" i="3"/>
  <c r="B49" i="3"/>
  <c r="B48" i="3"/>
  <c r="B47" i="3"/>
  <c r="B46" i="3"/>
  <c r="B45" i="3"/>
  <c r="B44" i="3"/>
  <c r="B33" i="3"/>
  <c r="B32" i="3"/>
  <c r="B31" i="3"/>
  <c r="B18" i="3"/>
  <c r="B17" i="3"/>
  <c r="B16" i="3"/>
  <c r="B15" i="3"/>
  <c r="B14" i="3"/>
  <c r="B13" i="3"/>
  <c r="B10" i="3"/>
  <c r="B9" i="3"/>
  <c r="E20" i="8"/>
  <c r="E19" i="8"/>
  <c r="E18" i="8"/>
  <c r="E13" i="8"/>
  <c r="E12" i="8"/>
  <c r="E11" i="8"/>
  <c r="C93" i="3"/>
  <c r="P6" i="6"/>
  <c r="P8" i="6"/>
  <c r="P9" i="6"/>
  <c r="P11" i="6"/>
  <c r="P12" i="6"/>
  <c r="N74" i="6"/>
  <c r="O74" i="6"/>
  <c r="E37" i="6"/>
  <c r="C38" i="6"/>
  <c r="E38" i="6"/>
  <c r="C39" i="6"/>
  <c r="E39" i="6"/>
  <c r="C40"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E68" i="6"/>
  <c r="C73" i="6"/>
  <c r="D73" i="6"/>
  <c r="E73" i="6"/>
  <c r="F73" i="6"/>
  <c r="G73" i="6"/>
  <c r="H73" i="6"/>
  <c r="I73" i="6"/>
  <c r="J73" i="6"/>
  <c r="K73" i="6"/>
  <c r="L73" i="6"/>
  <c r="M73" i="6"/>
  <c r="N73" i="6"/>
  <c r="O73" i="6"/>
  <c r="P71" i="6"/>
  <c r="P73" i="6"/>
  <c r="P74" i="6"/>
  <c r="B66" i="8"/>
  <c r="B67" i="8"/>
  <c r="C67" i="8"/>
  <c r="C68" i="8"/>
  <c r="I78" i="3"/>
  <c r="I13" i="8"/>
  <c r="H78" i="3"/>
  <c r="H13" i="8"/>
  <c r="G78" i="3"/>
  <c r="G13" i="8"/>
  <c r="F78" i="3"/>
  <c r="F13" i="8"/>
  <c r="I64" i="3"/>
  <c r="I83" i="3"/>
  <c r="I88" i="3"/>
  <c r="I81" i="3"/>
  <c r="I82" i="3"/>
  <c r="I80" i="3"/>
  <c r="I90" i="3"/>
  <c r="I89" i="3"/>
  <c r="I93" i="3"/>
  <c r="H64" i="3"/>
  <c r="H83" i="3"/>
  <c r="H88" i="3"/>
  <c r="H81" i="3"/>
  <c r="H82" i="3"/>
  <c r="H80" i="3"/>
  <c r="H90" i="3"/>
  <c r="H89" i="3"/>
  <c r="H93" i="3"/>
  <c r="G64" i="3"/>
  <c r="G83" i="3"/>
  <c r="G88" i="3"/>
  <c r="G81" i="3"/>
  <c r="G82" i="3"/>
  <c r="G80" i="3"/>
  <c r="G90" i="3"/>
  <c r="G89" i="3"/>
  <c r="G93" i="3"/>
  <c r="F64" i="3"/>
  <c r="F83" i="3"/>
  <c r="F88" i="3"/>
  <c r="F81" i="3"/>
  <c r="F82" i="3"/>
  <c r="F80" i="3"/>
  <c r="F90" i="3"/>
  <c r="F89" i="3"/>
  <c r="F93" i="3"/>
  <c r="Q112" i="4"/>
  <c r="Q118" i="4"/>
  <c r="Q126" i="4"/>
  <c r="P112" i="4"/>
  <c r="P118" i="4"/>
  <c r="P126" i="4"/>
  <c r="O112" i="4"/>
  <c r="O118" i="4"/>
  <c r="O126" i="4"/>
  <c r="N112" i="4"/>
  <c r="N118" i="4"/>
  <c r="N126" i="4"/>
  <c r="M112" i="4"/>
  <c r="M118" i="4"/>
  <c r="M126" i="4"/>
  <c r="L112" i="4"/>
  <c r="L118" i="4"/>
  <c r="L126" i="4"/>
  <c r="K112" i="4"/>
  <c r="K118" i="4"/>
  <c r="K126" i="4"/>
  <c r="J112" i="4"/>
  <c r="J118" i="4"/>
  <c r="J126" i="4"/>
  <c r="I112" i="4"/>
  <c r="I118" i="4"/>
  <c r="I126" i="4"/>
  <c r="H112" i="4"/>
  <c r="H118" i="4"/>
  <c r="H126" i="4"/>
  <c r="G112" i="4"/>
  <c r="G118" i="4"/>
  <c r="G126" i="4"/>
  <c r="F112" i="4"/>
  <c r="F118" i="4"/>
  <c r="F126" i="4"/>
  <c r="E112" i="4"/>
  <c r="E118" i="4"/>
  <c r="E126" i="4"/>
  <c r="D112" i="4"/>
  <c r="D118" i="4"/>
  <c r="D126" i="4"/>
  <c r="G10" i="6"/>
  <c r="F10" i="6"/>
  <c r="E10" i="6"/>
  <c r="O9" i="6"/>
  <c r="N9" i="6"/>
  <c r="M9" i="6"/>
  <c r="L9" i="6"/>
  <c r="K9" i="6"/>
  <c r="J9" i="6"/>
  <c r="I9" i="6"/>
  <c r="H9" i="6"/>
  <c r="G9" i="6"/>
  <c r="F9" i="6"/>
  <c r="E9" i="6"/>
  <c r="D10" i="6"/>
  <c r="D9" i="6"/>
  <c r="O6" i="6"/>
  <c r="N6" i="6"/>
  <c r="M6" i="6"/>
  <c r="L6" i="6"/>
  <c r="K6" i="6"/>
  <c r="J6" i="6"/>
  <c r="I6" i="6"/>
  <c r="H6" i="6"/>
  <c r="G6" i="6"/>
  <c r="F6" i="6"/>
  <c r="E6" i="6"/>
  <c r="D6" i="6"/>
  <c r="B14" i="6"/>
  <c r="S100" i="3"/>
  <c r="Q51" i="5"/>
  <c r="R100" i="3"/>
  <c r="P51" i="5"/>
  <c r="Q100" i="3"/>
  <c r="O51" i="5"/>
  <c r="P100" i="3"/>
  <c r="N51" i="5"/>
  <c r="O100" i="3"/>
  <c r="M51" i="5"/>
  <c r="N100" i="3"/>
  <c r="L51" i="5"/>
  <c r="M100" i="3"/>
  <c r="K51" i="5"/>
  <c r="L100" i="3"/>
  <c r="J51" i="5"/>
  <c r="K100" i="3"/>
  <c r="I51" i="5"/>
  <c r="J100" i="3"/>
  <c r="H51" i="5"/>
  <c r="I100" i="3"/>
  <c r="G51" i="5"/>
  <c r="H100" i="3"/>
  <c r="F51" i="5"/>
  <c r="G100" i="3"/>
  <c r="E51" i="5"/>
  <c r="F100" i="3"/>
  <c r="D51" i="5"/>
  <c r="G49" i="5"/>
  <c r="F49" i="5"/>
  <c r="E49" i="5"/>
  <c r="G47" i="5"/>
  <c r="F47" i="5"/>
  <c r="E47" i="5"/>
  <c r="G46" i="5"/>
  <c r="F46" i="5"/>
  <c r="E46" i="5"/>
  <c r="G45" i="5"/>
  <c r="F45" i="5"/>
  <c r="E45" i="5"/>
  <c r="D49" i="5"/>
  <c r="D47" i="5"/>
  <c r="D46" i="5"/>
  <c r="D45" i="5"/>
  <c r="G44" i="5"/>
  <c r="F44" i="5"/>
  <c r="E44" i="5"/>
  <c r="D44" i="5"/>
  <c r="G43" i="5"/>
  <c r="F43" i="5"/>
  <c r="E43" i="5"/>
  <c r="D43" i="5"/>
  <c r="G134" i="4"/>
  <c r="F134" i="4"/>
  <c r="E134" i="4"/>
  <c r="D134" i="4"/>
  <c r="G135" i="4"/>
  <c r="F135" i="4"/>
  <c r="E135" i="4"/>
  <c r="D135" i="4"/>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D147" i="4"/>
  <c r="D11" i="8"/>
  <c r="B51" i="8"/>
  <c r="M24" i="8"/>
  <c r="K27" i="8"/>
  <c r="E21" i="8"/>
  <c r="E14" i="8"/>
  <c r="E22" i="8"/>
  <c r="D21" i="8"/>
  <c r="D20" i="8"/>
  <c r="D19" i="8"/>
  <c r="D18" i="8"/>
  <c r="I17" i="8"/>
  <c r="H17" i="8"/>
  <c r="G17" i="8"/>
  <c r="F17" i="8"/>
  <c r="E17" i="8"/>
  <c r="D17" i="8"/>
  <c r="I16" i="8"/>
  <c r="H16" i="8"/>
  <c r="G16" i="8"/>
  <c r="F16" i="8"/>
  <c r="E16" i="8"/>
  <c r="D16" i="8"/>
  <c r="E15" i="8"/>
  <c r="D13" i="8"/>
  <c r="O76" i="6"/>
  <c r="N76" i="6"/>
  <c r="O8" i="6"/>
  <c r="O11" i="6"/>
  <c r="O12" i="6"/>
  <c r="M74" i="6"/>
  <c r="M76" i="6"/>
  <c r="N8" i="6"/>
  <c r="N11" i="6"/>
  <c r="N12" i="6"/>
  <c r="L74" i="6"/>
  <c r="L76" i="6"/>
  <c r="M8" i="6"/>
  <c r="M11" i="6"/>
  <c r="M12" i="6"/>
  <c r="K74" i="6"/>
  <c r="K76" i="6"/>
  <c r="L8" i="6"/>
  <c r="L11" i="6"/>
  <c r="L12" i="6"/>
  <c r="J74" i="6"/>
  <c r="J76" i="6"/>
  <c r="K8" i="6"/>
  <c r="K11" i="6"/>
  <c r="K12" i="6"/>
  <c r="I74" i="6"/>
  <c r="I76" i="6"/>
  <c r="J8" i="6"/>
  <c r="J11" i="6"/>
  <c r="J12" i="6"/>
  <c r="H74" i="6"/>
  <c r="H76" i="6"/>
  <c r="I8" i="6"/>
  <c r="I11" i="6"/>
  <c r="I12" i="6"/>
  <c r="G74" i="6"/>
  <c r="G76" i="6"/>
  <c r="H8" i="6"/>
  <c r="H11" i="6"/>
  <c r="H12" i="6"/>
  <c r="F74" i="6"/>
  <c r="F76" i="6"/>
  <c r="G8" i="6"/>
  <c r="G11" i="6"/>
  <c r="G12" i="6"/>
  <c r="E74" i="6"/>
  <c r="E76" i="6"/>
  <c r="F8" i="6"/>
  <c r="F11" i="6"/>
  <c r="F12" i="6"/>
  <c r="D74" i="6"/>
  <c r="D76" i="6"/>
  <c r="E8" i="6"/>
  <c r="E11" i="6"/>
  <c r="E12" i="6"/>
  <c r="C74" i="6"/>
  <c r="C76" i="6"/>
  <c r="D8" i="6"/>
  <c r="D11" i="6"/>
  <c r="D12" i="6"/>
  <c r="B74" i="6"/>
  <c r="B76" i="6"/>
  <c r="Q73" i="6"/>
  <c r="R73" i="6"/>
  <c r="S73" i="6"/>
  <c r="T73" i="6"/>
  <c r="U73" i="6"/>
  <c r="V73" i="6"/>
  <c r="W73" i="6"/>
  <c r="X73" i="6"/>
  <c r="Y73" i="6"/>
  <c r="Z73" i="6"/>
  <c r="AA73" i="6"/>
  <c r="AB73" i="6"/>
  <c r="AC73" i="6"/>
  <c r="AD73" i="6"/>
  <c r="AE73" i="6"/>
  <c r="AF73" i="6"/>
  <c r="AG73" i="6"/>
  <c r="AH73" i="6"/>
  <c r="AI73" i="6"/>
  <c r="AJ73" i="6"/>
  <c r="AK73" i="6"/>
  <c r="AL73" i="6"/>
  <c r="AM73" i="6"/>
  <c r="AN73" i="6"/>
  <c r="AO73" i="6"/>
  <c r="AO74" i="6"/>
  <c r="AN74" i="6"/>
  <c r="AM74" i="6"/>
  <c r="AL74" i="6"/>
  <c r="AK74" i="6"/>
  <c r="AJ74" i="6"/>
  <c r="AI74" i="6"/>
  <c r="AH74" i="6"/>
  <c r="AG74" i="6"/>
  <c r="AF74" i="6"/>
  <c r="AE74" i="6"/>
  <c r="AD74" i="6"/>
  <c r="AC74" i="6"/>
  <c r="AB74" i="6"/>
  <c r="AA74" i="6"/>
  <c r="Z74" i="6"/>
  <c r="Y74" i="6"/>
  <c r="X74" i="6"/>
  <c r="W74" i="6"/>
  <c r="V74" i="6"/>
  <c r="U74" i="6"/>
  <c r="T74" i="6"/>
  <c r="S74" i="6"/>
  <c r="R74" i="6"/>
  <c r="Q74" i="6"/>
  <c r="B6" i="6"/>
  <c r="Q11" i="6"/>
  <c r="B11" i="6"/>
  <c r="D13" i="6"/>
  <c r="E13" i="6"/>
  <c r="F13" i="6"/>
  <c r="G13" i="6"/>
  <c r="H13" i="6"/>
  <c r="I13" i="6"/>
  <c r="J13" i="6"/>
  <c r="K13" i="6"/>
  <c r="L13" i="6"/>
  <c r="M13" i="6"/>
  <c r="N13" i="6"/>
  <c r="O13" i="6"/>
  <c r="P13" i="6"/>
  <c r="Q8" i="6"/>
  <c r="Q12" i="6"/>
  <c r="Q13" i="6"/>
  <c r="B13" i="6"/>
  <c r="B12" i="6"/>
  <c r="B10" i="6"/>
  <c r="B9" i="6"/>
  <c r="B8" i="6"/>
  <c r="B7" i="6"/>
  <c r="B51" i="5"/>
  <c r="B49" i="5"/>
  <c r="B47" i="5"/>
  <c r="B46" i="5"/>
  <c r="B45" i="5"/>
  <c r="B44" i="5"/>
  <c r="B43"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39" i="4"/>
  <c r="D148" i="4"/>
  <c r="D144" i="4"/>
  <c r="D149" i="4"/>
  <c r="D150" i="4"/>
  <c r="D152" i="4"/>
  <c r="D154" i="4"/>
  <c r="E153" i="4"/>
  <c r="E128" i="4"/>
  <c r="E139" i="4"/>
  <c r="E148" i="4"/>
  <c r="E144" i="4"/>
  <c r="E149" i="4"/>
  <c r="E150" i="4"/>
  <c r="E152" i="4"/>
  <c r="E154" i="4"/>
  <c r="F153" i="4"/>
  <c r="F128" i="4"/>
  <c r="F139" i="4"/>
  <c r="F148" i="4"/>
  <c r="F144" i="4"/>
  <c r="F149" i="4"/>
  <c r="F150" i="4"/>
  <c r="F152" i="4"/>
  <c r="F154" i="4"/>
  <c r="G153" i="4"/>
  <c r="G128" i="4"/>
  <c r="G139" i="4"/>
  <c r="G148" i="4"/>
  <c r="G144" i="4"/>
  <c r="G149" i="4"/>
  <c r="G150" i="4"/>
  <c r="G152" i="4"/>
  <c r="G154" i="4"/>
  <c r="H153" i="4"/>
  <c r="H128" i="4"/>
  <c r="H144" i="4"/>
  <c r="H149" i="4"/>
  <c r="H150" i="4"/>
  <c r="H152" i="4"/>
  <c r="H154" i="4"/>
  <c r="I153" i="4"/>
  <c r="I128" i="4"/>
  <c r="I144" i="4"/>
  <c r="I149" i="4"/>
  <c r="I150" i="4"/>
  <c r="I152" i="4"/>
  <c r="I154" i="4"/>
  <c r="J153" i="4"/>
  <c r="J128" i="4"/>
  <c r="J144" i="4"/>
  <c r="J149" i="4"/>
  <c r="J150" i="4"/>
  <c r="J152" i="4"/>
  <c r="J154" i="4"/>
  <c r="K153" i="4"/>
  <c r="K128" i="4"/>
  <c r="K144" i="4"/>
  <c r="K149" i="4"/>
  <c r="K150" i="4"/>
  <c r="K152" i="4"/>
  <c r="K154" i="4"/>
  <c r="L153" i="4"/>
  <c r="L128" i="4"/>
  <c r="L144" i="4"/>
  <c r="L149" i="4"/>
  <c r="L150" i="4"/>
  <c r="L152" i="4"/>
  <c r="L154" i="4"/>
  <c r="M153" i="4"/>
  <c r="M128" i="4"/>
  <c r="M144" i="4"/>
  <c r="M149" i="4"/>
  <c r="M150" i="4"/>
  <c r="M152" i="4"/>
  <c r="M154" i="4"/>
  <c r="N153" i="4"/>
  <c r="N128" i="4"/>
  <c r="N144" i="4"/>
  <c r="N149" i="4"/>
  <c r="N150" i="4"/>
  <c r="N152" i="4"/>
  <c r="N154" i="4"/>
  <c r="O153" i="4"/>
  <c r="O128" i="4"/>
  <c r="O144" i="4"/>
  <c r="O149" i="4"/>
  <c r="O150" i="4"/>
  <c r="O152" i="4"/>
  <c r="O154" i="4"/>
  <c r="P153" i="4"/>
  <c r="P128" i="4"/>
  <c r="P144" i="4"/>
  <c r="P149" i="4"/>
  <c r="P150" i="4"/>
  <c r="P152" i="4"/>
  <c r="P154" i="4"/>
  <c r="Q153" i="4"/>
  <c r="Q128" i="4"/>
  <c r="Q144" i="4"/>
  <c r="Q149" i="4"/>
  <c r="Q150" i="4"/>
  <c r="Q152" i="4"/>
  <c r="Q154" i="4"/>
  <c r="B128" i="4"/>
  <c r="B134" i="4"/>
  <c r="B135" i="4"/>
  <c r="B136" i="4"/>
  <c r="B138" i="4"/>
  <c r="B139" i="4"/>
  <c r="B147" i="4"/>
  <c r="B148" i="4"/>
  <c r="B144" i="4"/>
  <c r="B149" i="4"/>
  <c r="B150" i="4"/>
  <c r="B152"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75" i="2"/>
  <c r="C89" i="3"/>
  <c r="C88" i="3"/>
  <c r="C83" i="3"/>
  <c r="C82" i="3"/>
  <c r="C81" i="3"/>
  <c r="C80" i="3"/>
  <c r="C79" i="3"/>
  <c r="C78" i="3"/>
  <c r="C77" i="3"/>
  <c r="C63" i="3"/>
  <c r="C52" i="3"/>
  <c r="C50" i="3"/>
  <c r="C49" i="3"/>
  <c r="C48" i="3"/>
  <c r="C47" i="3"/>
  <c r="C46" i="3"/>
  <c r="C33" i="3"/>
  <c r="C31" i="3"/>
  <c r="C16" i="3"/>
  <c r="C15" i="3"/>
  <c r="C13" i="3"/>
  <c r="C10" i="3"/>
  <c r="C9" i="3"/>
  <c r="D100" i="3"/>
  <c r="D99" i="3"/>
  <c r="D98" i="3"/>
  <c r="I97" i="3"/>
  <c r="H97" i="3"/>
  <c r="G97" i="3"/>
  <c r="F97" i="3"/>
  <c r="D97" i="3"/>
  <c r="I94" i="3"/>
  <c r="H94" i="3"/>
  <c r="G94" i="3"/>
  <c r="F94" i="3"/>
  <c r="E94" i="3"/>
  <c r="D93" i="3"/>
  <c r="D77" i="3"/>
  <c r="D94" i="3"/>
  <c r="C94" i="3"/>
  <c r="D92" i="3"/>
  <c r="J92" i="3"/>
  <c r="D91" i="3"/>
  <c r="J91" i="3"/>
  <c r="D90" i="3"/>
  <c r="D89" i="3"/>
  <c r="J89" i="3"/>
  <c r="D88" i="3"/>
  <c r="J88" i="3"/>
  <c r="J85" i="3"/>
  <c r="J84" i="3"/>
  <c r="D83" i="3"/>
  <c r="J83" i="3"/>
  <c r="D82" i="3"/>
  <c r="J82" i="3"/>
  <c r="D81" i="3"/>
  <c r="J81" i="3"/>
  <c r="D80" i="3"/>
  <c r="J80" i="3"/>
  <c r="D79" i="3"/>
  <c r="J79" i="3"/>
  <c r="D78" i="3"/>
  <c r="J78" i="3"/>
  <c r="J77" i="3"/>
  <c r="J65" i="3"/>
  <c r="J64" i="3"/>
  <c r="D63" i="3"/>
  <c r="J63" i="3"/>
  <c r="J62" i="3"/>
  <c r="J61" i="3"/>
  <c r="D52" i="3"/>
  <c r="J52" i="3"/>
  <c r="D50" i="3"/>
  <c r="J50" i="3"/>
  <c r="J49" i="3"/>
  <c r="D48" i="3"/>
  <c r="J48" i="3"/>
  <c r="D47" i="3"/>
  <c r="J47" i="3"/>
  <c r="D46" i="3"/>
  <c r="J46" i="3"/>
  <c r="J45" i="3"/>
  <c r="D44" i="3"/>
  <c r="J44" i="3"/>
  <c r="J36" i="3"/>
  <c r="J35" i="3"/>
  <c r="J34" i="3"/>
  <c r="D33" i="3"/>
  <c r="J33" i="3"/>
  <c r="J32" i="3"/>
  <c r="D31" i="3"/>
  <c r="J31" i="3"/>
  <c r="D22" i="3"/>
  <c r="J22" i="3"/>
  <c r="D21" i="3"/>
  <c r="J21" i="3"/>
  <c r="D20" i="3"/>
  <c r="J20" i="3"/>
  <c r="D19" i="3"/>
  <c r="J19" i="3"/>
  <c r="D18" i="3"/>
  <c r="J18" i="3"/>
  <c r="J17" i="3"/>
  <c r="D16" i="3"/>
  <c r="J16" i="3"/>
  <c r="D15" i="3"/>
  <c r="J15" i="3"/>
  <c r="J14" i="3"/>
  <c r="D13" i="3"/>
  <c r="J13" i="3"/>
  <c r="D10" i="3"/>
  <c r="J10" i="3"/>
  <c r="J9" i="3"/>
</calcChain>
</file>

<file path=xl/sharedStrings.xml><?xml version="1.0" encoding="utf-8"?>
<sst xmlns="http://schemas.openxmlformats.org/spreadsheetml/2006/main" count="2444" uniqueCount="568">
  <si>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</si>
  <si>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</si>
  <si>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</si>
  <si>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</si>
  <si>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</si>
  <si>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</si>
  <si>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</si>
  <si>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</si>
  <si>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</si>
  <si>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</si>
  <si>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</si>
  <si>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</si>
  <si>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</si>
  <si>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</si>
  <si>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</si>
  <si>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</si>
  <si>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</si>
  <si>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</si>
  <si>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</si>
  <si>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</si>
  <si>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</si>
  <si>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</si>
  <si>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</si>
  <si>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</si>
  <si>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</si>
  <si>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</si>
  <si>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</si>
  <si>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</si>
  <si>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</si>
  <si>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</si>
  <si>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</si>
  <si>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</si>
  <si>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</si>
  <si>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</si>
  <si>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</si>
  <si>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</si>
  <si>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</si>
  <si>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</si>
  <si>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</si>
  <si>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</si>
  <si>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</si>
  <si>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</si>
  <si>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</si>
  <si>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</si>
  <si>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</si>
  <si>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</si>
  <si>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</si>
  <si>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</si>
  <si>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</si>
  <si>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</si>
  <si>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</si>
  <si>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</si>
  <si>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</si>
  <si>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</si>
  <si>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</si>
  <si>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</si>
  <si>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</si>
  <si>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</si>
  <si>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</si>
  <si>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</si>
  <si>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</si>
  <si>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</si>
  <si>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</si>
  <si>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</si>
  <si>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</si>
  <si>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</si>
  <si>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</si>
  <si>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</si>
  <si>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</si>
  <si>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</si>
  <si>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</si>
  <si>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</si>
  <si>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</si>
  <si>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</si>
  <si>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</si>
  <si>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</si>
  <si>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</si>
  <si>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</si>
  <si>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</si>
  <si>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</si>
  <si>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</si>
  <si>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</si>
  <si>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</si>
  <si>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</si>
  <si>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</si>
  <si>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</si>
  <si>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</si>
  <si>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</si>
  <si>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</si>
  <si>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</si>
  <si>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</si>
  <si>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</si>
  <si>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</si>
  <si>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</si>
  <si>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</si>
  <si>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</si>
  <si>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</si>
  <si>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</si>
  <si>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</si>
  <si>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</si>
  <si>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</si>
  <si>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</si>
  <si>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</si>
  <si>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</si>
  <si>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</si>
  <si>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</si>
  <si>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</si>
  <si>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</si>
  <si>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</si>
  <si>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</si>
  <si>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</si>
  <si>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</si>
  <si>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</si>
  <si>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</si>
  <si>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</si>
  <si>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</si>
  <si>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</si>
  <si>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</si>
  <si>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</si>
  <si>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</si>
  <si>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</si>
  <si>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</si>
  <si>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</si>
  <si>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</si>
  <si>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</si>
  <si>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</si>
  <si>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</si>
  <si>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</si>
  <si>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</si>
  <si>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</si>
  <si>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</si>
  <si>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</si>
  <si>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</si>
  <si>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</si>
  <si>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</si>
  <si>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</si>
  <si>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</si>
  <si>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</si>
  <si>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</si>
  <si>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</si>
  <si>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</si>
  <si>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</si>
  <si>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</si>
  <si>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</si>
  <si>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</si>
  <si>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</si>
  <si>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</si>
  <si>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</si>
  <si>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</si>
  <si>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</si>
  <si>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</si>
  <si>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</si>
  <si>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</si>
  <si>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</si>
  <si>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</si>
  <si>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</si>
  <si>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</si>
  <si>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</si>
  <si>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</si>
  <si>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</si>
  <si>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</si>
  <si>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</si>
  <si>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</si>
  <si>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</si>
  <si>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</si>
  <si>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</si>
  <si>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</si>
  <si>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</si>
  <si>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</si>
  <si>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</si>
  <si>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</si>
  <si>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</si>
  <si>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</si>
  <si>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</si>
  <si>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</si>
  <si>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</si>
  <si>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</si>
  <si>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</si>
  <si>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</si>
  <si>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</si>
  <si>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</si>
  <si>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</si>
  <si>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</si>
  <si>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</si>
  <si>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</si>
  <si>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</si>
  <si>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</si>
  <si>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</si>
  <si>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</si>
  <si>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</si>
  <si>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</si>
  <si>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</si>
  <si>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</si>
  <si>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</si>
  <si>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</si>
  <si>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</si>
  <si>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</si>
  <si>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</si>
  <si>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</si>
  <si>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</si>
  <si>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</si>
  <si>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</si>
  <si>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</si>
  <si>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</si>
  <si>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</si>
  <si>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</si>
  <si>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</si>
  <si>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</si>
  <si>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</si>
  <si>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</si>
  <si>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</si>
  <si>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</si>
  <si>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</si>
  <si>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</si>
  <si>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</si>
  <si>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</si>
  <si>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</si>
  <si>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</si>
  <si>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</si>
  <si>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</si>
  <si>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</si>
  <si>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</si>
  <si>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</si>
  <si>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</si>
  <si>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</si>
  <si>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</si>
  <si>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</si>
  <si>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</si>
  <si>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</si>
  <si>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</si>
  <si>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</si>
  <si>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</si>
  <si>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</si>
  <si>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</si>
  <si>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</si>
  <si>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</si>
  <si>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</si>
  <si>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</si>
  <si>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</si>
  <si>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</si>
  <si>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</si>
  <si>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</si>
  <si>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</si>
  <si>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</si>
  <si>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</si>
  <si>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</si>
  <si>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</si>
  <si>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</si>
  <si>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</si>
  <si>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</si>
  <si>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</si>
  <si>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</si>
  <si>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</si>
  <si>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</si>
  <si>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</si>
  <si>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</si>
  <si>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</si>
  <si>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</si>
  <si>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</si>
  <si>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</si>
  <si>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</si>
  <si>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</si>
  <si>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</si>
  <si>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</si>
  <si>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</si>
  <si>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</si>
  <si>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</si>
  <si>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</si>
  <si>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</si>
  <si>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</si>
  <si>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</si>
  <si>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</si>
  <si>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</si>
  <si>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</si>
  <si>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</si>
  <si>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</si>
  <si>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</si>
  <si>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</si>
  <si>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</si>
  <si>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</si>
  <si>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</si>
  <si>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</si>
  <si>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</si>
  <si>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</si>
  <si>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</si>
  <si>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</si>
  <si>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</si>
  <si>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</si>
  <si>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</si>
  <si>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</si>
  <si>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</si>
  <si>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</si>
  <si>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</si>
  <si>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</si>
  <si>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</si>
  <si>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</si>
  <si>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</si>
  <si>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</si>
  <si>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</si>
  <si>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</si>
  <si>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</si>
  <si>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</si>
  <si>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</si>
  <si>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</si>
  <si>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</si>
  <si>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</si>
  <si>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</si>
  <si>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</si>
  <si>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</si>
  <si>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</si>
  <si>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</si>
  <si>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</si>
  <si>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</si>
  <si>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</si>
  <si>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</si>
  <si>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</si>
  <si>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</si>
  <si>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</si>
  <si>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</si>
  <si>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</si>
  <si>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</si>
  <si>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</si>
  <si>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</si>
  <si>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</si>
  <si>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</si>
  <si>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</si>
  <si>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</si>
  <si>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</si>
  <si>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</si>
  <si>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</si>
  <si>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</si>
  <si>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</si>
  <si>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</si>
  <si>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</si>
  <si>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</si>
  <si>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</si>
  <si>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</si>
  <si>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</si>
  <si>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</si>
  <si>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</si>
  <si>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</si>
  <si>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</si>
  <si>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</si>
  <si>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</si>
  <si>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</si>
  <si>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</si>
  <si>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</si>
  <si>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</si>
  <si>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</si>
  <si>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</si>
  <si>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</si>
  <si>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</si>
  <si>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</si>
  <si>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</si>
  <si>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</si>
  <si>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</si>
  <si>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</si>
  <si>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</si>
  <si>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</si>
  <si>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</si>
  <si>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</si>
  <si>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</si>
  <si>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</si>
  <si>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</si>
  <si>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</si>
  <si>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</si>
  <si>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</si>
  <si>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</si>
  <si>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</si>
  <si>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</si>
  <si>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</si>
  <si>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</si>
  <si>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</si>
  <si>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</si>
  <si>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</si>
  <si>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</si>
  <si>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</si>
  <si>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</si>
  <si>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</si>
  <si>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</si>
  <si>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</si>
  <si>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</si>
  <si>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</si>
  <si>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</si>
  <si>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</si>
  <si>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</si>
  <si>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</si>
  <si>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</si>
  <si>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</si>
  <si>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</si>
  <si>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</si>
  <si>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</si>
  <si>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</si>
  <si>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</si>
  <si>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</si>
  <si>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</si>
  <si>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</si>
  <si>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</si>
  <si>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</si>
  <si>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</si>
  <si>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</si>
  <si>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</si>
  <si>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</si>
  <si>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</si>
  <si>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</si>
  <si>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</si>
  <si>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</si>
  <si>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</si>
  <si>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</si>
  <si>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</si>
  <si>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</si>
  <si>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</si>
  <si>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</si>
  <si>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</si>
  <si>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</si>
  <si>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</si>
  <si>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</si>
  <si>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</si>
  <si>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cladire (mp)</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</si>
  <si>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</si>
  <si>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r>
      <t>c. Institutii de invatamant de stat</t>
    </r>
    <r>
      <rPr>
        <b/>
        <sz val="12"/>
        <rFont val="Times New Roman"/>
        <family val="1"/>
      </rPr>
      <t xml:space="preserve"> (invatamantul prescolar, primar si secundar, profesional si tehnic si universitar).</t>
    </r>
  </si>
  <si>
    <r>
      <t xml:space="preserve">d) Consortiile administrative </t>
    </r>
    <r>
      <rPr>
        <b/>
        <i/>
        <sz val="12"/>
        <rFont val="Times New Roman"/>
        <family val="1"/>
      </rPr>
      <t>înființate conform Legii 375/2022 pentru modificarea şi completarea Ordonanţei de urgenţă a Guvernului nr. 57/2019 privind Codul administrativ</t>
    </r>
  </si>
  <si>
    <r>
      <t xml:space="preserve">e. </t>
    </r>
    <r>
      <rPr>
        <b/>
        <u/>
        <sz val="12"/>
        <color rgb="FF0070C0"/>
        <rFont val="Times New Roman"/>
        <family val="1"/>
      </rPr>
      <t>Asociațiile de Dezvoltare intercomunitară</t>
    </r>
    <r>
      <rPr>
        <b/>
        <i/>
        <sz val="12"/>
        <rFont val="Times New Roman"/>
        <family val="1"/>
        <charset val="238"/>
      </rPr>
      <t xml:space="preserve"> înființate conform prevederilor legale.</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</si>
  <si>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</si>
  <si>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</si>
  <si>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</si>
  <si>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</si>
  <si>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r>
      <t xml:space="preserve">f. </t>
    </r>
    <r>
      <rPr>
        <b/>
        <i/>
        <u/>
        <sz val="12"/>
        <color theme="4"/>
        <rFont val="Times New Roman"/>
        <family val="1"/>
      </rPr>
      <t>Parteneriatele</t>
    </r>
    <r>
      <rPr>
        <b/>
        <i/>
        <sz val="12"/>
        <rFont val="Times New Roman"/>
        <family val="1"/>
        <charset val="238"/>
      </rPr>
      <t xml:space="preserve"> intre entitățile de mai sus, în conformitate cu prevederile legale</t>
    </r>
  </si>
  <si>
    <t>NA</t>
  </si>
  <si>
    <t>Tip cheltuiala</t>
  </si>
  <si>
    <t>Directa</t>
  </si>
  <si>
    <t>Indirecta</t>
  </si>
  <si>
    <t>TOTAL CHELTUIELI ACT AUXILIARE</t>
  </si>
  <si>
    <t>TOTAL CHELTUIELI ACTIVITATI PRINCIPALE</t>
  </si>
  <si>
    <t>CHELTUIELI ACTIVITATI AUXILIARE</t>
  </si>
  <si>
    <t>Acțiuni  auxiliare care contribuie la implementarea proiectului pentru care se solicită finanțare</t>
  </si>
  <si>
    <t>6</t>
  </si>
  <si>
    <t>CAPITOLUL 6 Cheltuieli pentru probe tehnologice şi teste</t>
  </si>
  <si>
    <t>7</t>
  </si>
  <si>
    <t>TOTAL CAPITOL 7</t>
  </si>
  <si>
    <t>Acţiuni de creștere a eficienței energetice în clădirile publice ( obligatoriu)</t>
  </si>
  <si>
    <t>7.1</t>
  </si>
  <si>
    <t>Deviz general</t>
  </si>
  <si>
    <t>1.1  BUGETUL COMPONENTEI 1 ( Cladire 1)</t>
  </si>
  <si>
    <t>1.2  BUGETUL COMPONENTEI 2 ( Cladire 2)</t>
  </si>
  <si>
    <t>1.3  BUGETUL COMPONENTEI 3 ( Cladire 3)</t>
  </si>
  <si>
    <t>1.4  BUGETUL COMPONENTEI 4 ( Cladire 4)</t>
  </si>
  <si>
    <t xml:space="preserve"> ==&gt; se introduc datele aferente bugetului cererii de finantare. In cazul mai multor cladiri reabilitate se va completa bugetul pentru fiecare cladire. Daca exista mai mult de 4 cladiri se vor adauga sheet-uri corespunzatoare</t>
  </si>
  <si>
    <t xml:space="preserve"> ==&gt; se introduc datele aferente Devizului general. In cazul mai multor cladiri reabilitate se va completa devizul general pentru fiecare cladire.Daca exista mai mult de 4 cladiri se vor adauga sheet-uri corespunzatoare Se vor completa si devizele aferente activitatilor auxiliare I si II</t>
  </si>
  <si>
    <t>2.  DEVIZ GENERAL</t>
  </si>
  <si>
    <t>Nr. crt.</t>
  </si>
  <si>
    <t>Denumirea capitolelor şi subcapitolelor de cheltuieli</t>
  </si>
  <si>
    <t>Valoare fără TVA</t>
  </si>
  <si>
    <t>TVA</t>
  </si>
  <si>
    <t>Valoare cu TVA</t>
  </si>
  <si>
    <t>Valori  conform Buget</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</si>
  <si>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</si>
  <si>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</si>
  <si>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</si>
  <si>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</si>
  <si>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</si>
  <si>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</si>
  <si>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</si>
  <si>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</si>
  <si>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</si>
  <si>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</si>
  <si>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</si>
  <si>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</si>
  <si>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</si>
  <si>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</si>
  <si>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</si>
  <si>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</si>
  <si>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</si>
  <si>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</si>
  <si>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</si>
  <si>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</si>
  <si>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</si>
  <si>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</si>
  <si>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</si>
  <si>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</si>
  <si>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</si>
  <si>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</si>
  <si>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</si>
  <si>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</si>
  <si>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</si>
  <si>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</si>
  <si>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</si>
  <si>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</si>
  <si>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</si>
  <si>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</si>
  <si>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</si>
  <si>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</si>
  <si>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</si>
  <si>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</si>
  <si>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</si>
  <si>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</si>
  <si>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</si>
  <si>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pentru participarea proiectantului la fazele incluse în programul de control al lucrărilor de execuţie, avizat de către Inspectoratul de Stat în Construcţii</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</si>
  <si>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</si>
  <si>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</si>
  <si>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</si>
  <si>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</si>
  <si>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</si>
  <si>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</si>
  <si>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</si>
  <si>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</si>
  <si>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</si>
  <si>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</si>
  <si>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</si>
  <si>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</si>
  <si>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</si>
  <si>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</si>
  <si>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</si>
  <si>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</si>
  <si>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</si>
  <si>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</si>
  <si>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</si>
  <si>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</si>
  <si>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</si>
  <si>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</si>
  <si>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</si>
  <si>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</si>
  <si>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</si>
  <si>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</si>
  <si>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Pregătirea personalului de exploatare</t>
  </si>
  <si>
    <t>N/A</t>
  </si>
  <si>
    <t>Probe tehnologice şi teste</t>
  </si>
  <si>
    <t>Total capitol 6</t>
  </si>
  <si>
    <t>din care: C + M (1.2 + 1.3 +1.4 + 2 + 4.1 + 4.2 + 5.1.1)</t>
  </si>
  <si>
    <t>2.6  DEVIZ ACTIVITATE AUXILIARA II</t>
  </si>
  <si>
    <t>2.5  DEVIZ ACTIVITATE AUXILIARA I</t>
  </si>
  <si>
    <t>2.1  DEVIZ GENERAL COMPONENTA 1 ( Cladire 1)</t>
  </si>
  <si>
    <t>2.2  DEVIZ GENERAL COMPONENTA 2 (CLADIRE 2)</t>
  </si>
  <si>
    <t>2.3  DEVIZ GENERAL COMPONENTA 3 (CLADIRE 3)</t>
  </si>
  <si>
    <t>2.4  DEVIZ GENERAL COMPONENTA 4 (CLADIRE 4)</t>
  </si>
  <si>
    <t>3.8.3</t>
  </si>
  <si>
    <t>Coordonator în materie de securitate şi sănătate - conform Hotărârii Guvernului nr. 300/2006, cu modificările şi completările ulterioare</t>
  </si>
  <si>
    <t xml:space="preserve">CAPITOLUL 7 Cheltuieli aferente marjei de buget şi pentru constituirea rezervei de implementare pentru ajustarea de preţ
</t>
  </si>
  <si>
    <t>Cheltuieli aferente marjei de buget 25% din (1.2 + 1.3 + 1.4 + 2 + 3.1 + 3.2 + 3.3 + 3.5 + 3.7 + 3.8 + 4 + 5.1.1)</t>
  </si>
  <si>
    <t>7.2</t>
  </si>
  <si>
    <t>Cheltuieli pentru constituirea rezervei de implementare pentru ajustarea de preţ</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</si>
  <si>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</si>
  <si>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8</t>
  </si>
  <si>
    <t>8.1</t>
  </si>
  <si>
    <t>CAPITOLUL 8 Cheltuieli indirecte</t>
  </si>
  <si>
    <t>TOTAL CAPITOL 8</t>
  </si>
  <si>
    <t>Valoarea se include doar in capitolul 8 Cheltuieli indirecte</t>
  </si>
  <si>
    <t xml:space="preserve">3.8.3. </t>
  </si>
  <si>
    <t>CAPITOLUL 7 Cheltuieli aferente marjei de buget şi pentru constituirea rezervei de implementare pentru ajustarea de preţ</t>
  </si>
  <si>
    <t xml:space="preserve">Cost investitie /mp </t>
  </si>
  <si>
    <t>Cost mediu ( istoric)</t>
  </si>
  <si>
    <t>Cost investitie/cost mediu (%)</t>
  </si>
  <si>
    <t>Valoare investitie (Deviz : cap 1+ cap 2+ cap 4 (fara liniile 4.5 Dotari si 4.6 Active necorporale)+ cap 5 (fara 5.2 Comisioane, taxe, costul creditului)</t>
  </si>
  <si>
    <t xml:space="preserve">din care:
Cheltuieli cu Consultanta ( linia 3.7 din Devizul general)
</t>
  </si>
  <si>
    <t>Defalcarea este necesara pt verificarea % de eligibilitate la linia 7.1</t>
  </si>
  <si>
    <t>Cheltuieli indirecte eligibile maxim 5% din valoarea eligibila a cheltuielilor directe</t>
  </si>
  <si>
    <t>cheltuieli eligibile în limita a 10% din (1.2 + 1.3 + 1.4 + 2 + 3.1 + 3.2 + 3.3 + 3.5 + 3.7 + 3.8 + 4 + 5.1.1)</t>
  </si>
  <si>
    <t>cheltuieli eligibile maxim  5 % din valoarea cheltuielilor eligibile cuprinse la capitolelor 1, 2 și 4 din bugetul proiectului</t>
  </si>
  <si>
    <t>cheltuieli eligibile max 10% din val eligib a cheltuielilor cuprinse la cap 1, 2 și 4.</t>
  </si>
  <si>
    <t>cheltuielile directe eligibile reprezinta max 5% din valoarea eligibila a capitolului 4</t>
  </si>
  <si>
    <t xml:space="preserve">cheltuieli eligibile max 15% din val eligibilă a chelt aferente cap.1, cap.2, cap.4 (punctele 4.1 – 4.6 activitati principale) și cap. 5 (punctul 5.1.1) </t>
  </si>
  <si>
    <t>Procente /prorata</t>
  </si>
  <si>
    <t>Limite eligibilitate cheltuieli</t>
  </si>
  <si>
    <t xml:space="preserve">minim 2% din valoarea cheltuielilor eligibile reprezintă contribuția solicitantului – autorități și instituții publice locale, instituții de învățământ de stat; - minim 15% din valoarea cheltuielilor eligibile ale proiectului reprezintă contribuția solicitantului - autorități publice centrale
-	minim 15% din valoarea cheltuielilor eligibile ale proiectului reprezintă contribuția solicitantului - autorități publice centrale. </t>
  </si>
  <si>
    <t xml:space="preserve">din care:
Cheltuieli cu Consultanta ( linia 3.7 din Deviz comp 4)
</t>
  </si>
  <si>
    <t xml:space="preserve">din care:
Cheltuieli cu Consultanta ( linia 3.7 din Deviz comp 3)
</t>
  </si>
  <si>
    <t xml:space="preserve">din care:
Cheltuieli cu Consultanta ( linia 3.7 din Deviz comp 2)
</t>
  </si>
  <si>
    <t xml:space="preserve">din care:
Cheltuieli cu Consultanta ( linia 3.7 din Deviz comp 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</si>
</sst>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RON&quot;;[Red]\-#,##0.00\ &quot;RON&quot;"/>
    <numFmt numFmtId="165" formatCode="#,##0.000"/>
    <numFmt numFmtId="166" formatCode="#,##0.00_ ;[Red]\-#,##0.00\ "/>
  </numFmts>
  <fonts count="11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i/>
      <sz val="12"/>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sz val="11"/>
      <color rgb="FF006100"/>
      <name val="Calibri"/>
      <family val="2"/>
      <scheme val="minor"/>
    </font>
    <font>
      <sz val="11"/>
      <color rgb="FF9C5700"/>
      <name val="Calibri"/>
      <family val="2"/>
      <scheme val="minor"/>
    </font>
    <font>
      <b/>
      <i/>
      <u/>
      <sz val="12"/>
      <color theme="4"/>
      <name val="Times New Roman"/>
      <family val="1"/>
    </font>
    <font>
      <b/>
      <u/>
      <sz val="12"/>
      <color theme="4"/>
      <name val="Calibri"/>
      <family val="2"/>
      <scheme val="minor"/>
    </font>
    <font>
      <b/>
      <i/>
      <u/>
      <sz val="12"/>
      <color theme="4"/>
      <name val="Calibri"/>
      <family val="2"/>
      <scheme val="minor"/>
    </font>
    <font>
      <b/>
      <sz val="9"/>
      <name val="Times New Roman"/>
      <family val="1"/>
    </font>
    <font>
      <sz val="9"/>
      <name val="Times New Roman"/>
      <family val="1"/>
    </font>
    <font>
      <sz val="9"/>
      <color theme="1"/>
      <name val="Calibri"/>
      <family val="2"/>
      <charset val="238"/>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5" fillId="8" borderId="0" applyNumberFormat="0" applyBorder="0" applyAlignment="0" applyProtection="0"/>
    <xf numFmtId="0" fontId="106" fillId="9" borderId="0" applyNumberFormat="0" applyBorder="0" applyAlignment="0" applyProtection="0"/>
  </cellStyleXfs>
  <cellXfs count="603">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0" fontId="16" fillId="0" borderId="4" xfId="3" applyFont="1" applyBorder="1" applyAlignment="1">
      <alignment horizontal="center" vertical="center" wrapText="1"/>
    </xf>
    <xf numFmtId="4" fontId="17" fillId="3" borderId="4" xfId="3" applyNumberFormat="1" applyFont="1" applyFill="1" applyBorder="1" applyAlignment="1">
      <alignment horizontal="center" vertical="distributed"/>
    </xf>
    <xf numFmtId="49" fontId="28" fillId="0" borderId="4" xfId="3" applyNumberFormat="1"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29" fillId="0" borderId="4" xfId="3" applyFont="1" applyBorder="1"/>
    <xf numFmtId="0" fontId="30" fillId="0" borderId="0" xfId="3" applyFont="1"/>
    <xf numFmtId="0" fontId="31" fillId="0" borderId="0" xfId="0" applyFont="1" applyAlignment="1">
      <alignment horizontal="left" vertical="center" indent="4"/>
    </xf>
    <xf numFmtId="0" fontId="32" fillId="0" borderId="0" xfId="0" applyFont="1" applyAlignment="1">
      <alignment horizontal="left" vertical="center" indent="4"/>
    </xf>
    <xf numFmtId="49" fontId="16" fillId="0" borderId="0" xfId="3" applyNumberFormat="1" applyFont="1" applyAlignment="1">
      <alignment vertical="distributed"/>
    </xf>
    <xf numFmtId="0" fontId="33"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4"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5" fontId="31" fillId="0" borderId="0" xfId="0" applyNumberFormat="1" applyFont="1"/>
    <xf numFmtId="0" fontId="40" fillId="0" borderId="0" xfId="0" applyFont="1" applyAlignment="1">
      <alignment horizontal="left"/>
    </xf>
    <xf numFmtId="0" fontId="41" fillId="0" borderId="0" xfId="0" applyFont="1" applyAlignment="1">
      <alignment horizontal="left"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5"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6" fillId="0" borderId="0" xfId="0" applyNumberFormat="1" applyFont="1" applyAlignment="1">
      <alignment horizontal="center" vertical="center"/>
    </xf>
    <xf numFmtId="165" fontId="17" fillId="0" borderId="0" xfId="0" applyNumberFormat="1" applyFont="1" applyAlignment="1">
      <alignment horizontal="center" vertical="center"/>
    </xf>
    <xf numFmtId="0" fontId="45" fillId="0" borderId="0" xfId="0" applyFont="1" applyAlignment="1">
      <alignment horizontal="center" vertical="center"/>
    </xf>
    <xf numFmtId="3" fontId="47" fillId="0" borderId="4" xfId="0" applyNumberFormat="1" applyFont="1" applyBorder="1" applyAlignment="1">
      <alignment horizontal="right" vertical="center"/>
    </xf>
    <xf numFmtId="4" fontId="48" fillId="0" borderId="0" xfId="0" applyNumberFormat="1" applyFont="1" applyAlignment="1">
      <alignment horizontal="center" vertical="center"/>
    </xf>
    <xf numFmtId="165" fontId="19" fillId="0" borderId="0" xfId="0" applyNumberFormat="1" applyFont="1" applyAlignment="1">
      <alignment horizontal="center" vertical="center"/>
    </xf>
    <xf numFmtId="3" fontId="47"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5" fillId="0" borderId="0" xfId="0" applyNumberFormat="1" applyFont="1" applyAlignment="1">
      <alignment horizontal="center" vertical="center"/>
    </xf>
    <xf numFmtId="3" fontId="35" fillId="0" borderId="4" xfId="0" applyNumberFormat="1" applyFont="1" applyBorder="1" applyAlignment="1">
      <alignment horizontal="left"/>
    </xf>
    <xf numFmtId="3" fontId="31"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9"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50" fillId="0" borderId="4" xfId="0" applyNumberFormat="1" applyFont="1" applyBorder="1" applyAlignment="1">
      <alignment horizontal="center"/>
    </xf>
    <xf numFmtId="4" fontId="47"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1" fillId="0" borderId="0" xfId="0" applyNumberFormat="1" applyFont="1" applyAlignment="1">
      <alignment horizontal="center" vertical="center"/>
    </xf>
    <xf numFmtId="4" fontId="51"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2" fillId="0" borderId="0" xfId="0" applyFont="1" applyAlignment="1">
      <alignment horizontal="left" vertical="center"/>
    </xf>
    <xf numFmtId="4" fontId="53" fillId="0" borderId="0" xfId="0" applyNumberFormat="1" applyFont="1" applyAlignment="1">
      <alignment horizontal="center"/>
    </xf>
    <xf numFmtId="9" fontId="53" fillId="0" borderId="0" xfId="1" applyFont="1" applyFill="1" applyBorder="1" applyAlignment="1" applyProtection="1">
      <alignment horizontal="center"/>
    </xf>
    <xf numFmtId="0" fontId="20"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5" fillId="0" borderId="0" xfId="0" applyNumberFormat="1" applyFont="1" applyAlignment="1">
      <alignment horizontal="left"/>
    </xf>
    <xf numFmtId="3" fontId="19"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4" fillId="0" borderId="4" xfId="0" applyNumberFormat="1" applyFont="1" applyBorder="1" applyAlignment="1">
      <alignment horizontal="center"/>
    </xf>
    <xf numFmtId="4" fontId="55"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7" fillId="0" borderId="0" xfId="0" applyFont="1" applyAlignment="1">
      <alignment horizontal="right" vertical="center"/>
    </xf>
    <xf numFmtId="0" fontId="31" fillId="0" borderId="6" xfId="0" applyFont="1" applyBorder="1" applyAlignment="1">
      <alignment horizontal="left"/>
    </xf>
    <xf numFmtId="4" fontId="54" fillId="0" borderId="10" xfId="0" applyNumberFormat="1" applyFont="1" applyBorder="1" applyAlignment="1">
      <alignment horizontal="center"/>
    </xf>
    <xf numFmtId="4" fontId="55" fillId="0" borderId="10" xfId="0" applyNumberFormat="1" applyFont="1" applyBorder="1" applyAlignment="1">
      <alignment horizontal="center"/>
    </xf>
    <xf numFmtId="4" fontId="54" fillId="0" borderId="8" xfId="0" applyNumberFormat="1" applyFont="1" applyBorder="1" applyAlignment="1">
      <alignment horizontal="center"/>
    </xf>
    <xf numFmtId="0" fontId="17" fillId="0" borderId="0" xfId="0" applyFont="1" applyAlignment="1">
      <alignment horizontal="center" vertical="center"/>
    </xf>
    <xf numFmtId="0" fontId="56" fillId="0" borderId="4" xfId="0" applyFont="1" applyBorder="1" applyAlignment="1">
      <alignment horizontal="right" vertical="center"/>
    </xf>
    <xf numFmtId="0" fontId="56" fillId="0" borderId="4" xfId="0" applyFont="1" applyBorder="1" applyAlignment="1">
      <alignment horizontal="left" vertical="center"/>
    </xf>
    <xf numFmtId="4" fontId="56"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7" fillId="0" borderId="4" xfId="0" applyNumberFormat="1" applyFont="1" applyBorder="1" applyAlignment="1">
      <alignment horizontal="center"/>
    </xf>
    <xf numFmtId="0" fontId="56"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center" vertical="center"/>
    </xf>
    <xf numFmtId="0" fontId="47" fillId="0" borderId="0" xfId="0" applyFont="1" applyAlignment="1">
      <alignment horizontal="right" vertical="center"/>
    </xf>
    <xf numFmtId="0" fontId="47" fillId="0" borderId="0" xfId="0" applyFont="1" applyAlignment="1">
      <alignment horizontal="left" vertical="center"/>
    </xf>
    <xf numFmtId="0" fontId="47"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8" fillId="0" borderId="4" xfId="0" applyFont="1" applyBorder="1" applyAlignment="1">
      <alignment horizontal="center" vertical="center" wrapText="1"/>
    </xf>
    <xf numFmtId="0" fontId="45" fillId="0" borderId="4" xfId="0" applyFont="1" applyBorder="1" applyAlignment="1">
      <alignment horizontal="center" vertical="center"/>
    </xf>
    <xf numFmtId="0" fontId="55" fillId="0" borderId="4" xfId="0" applyFont="1" applyBorder="1" applyAlignment="1">
      <alignment horizontal="center" vertic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4" fontId="45" fillId="0" borderId="4" xfId="0" applyNumberFormat="1" applyFont="1" applyBorder="1" applyAlignment="1">
      <alignment horizontal="center" vertical="center"/>
    </xf>
    <xf numFmtId="165" fontId="31" fillId="0" borderId="4" xfId="0" applyNumberFormat="1" applyFont="1" applyBorder="1" applyAlignment="1">
      <alignment horizontal="center"/>
    </xf>
    <xf numFmtId="3" fontId="31" fillId="0" borderId="4" xfId="0" applyNumberFormat="1" applyFont="1" applyBorder="1" applyAlignment="1">
      <alignment horizontal="center"/>
    </xf>
    <xf numFmtId="165"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9" fillId="0" borderId="0" xfId="0" applyFont="1" applyAlignment="1">
      <alignment horizontal="left" vertical="distributed"/>
    </xf>
    <xf numFmtId="4" fontId="60"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9" fillId="0" borderId="0" xfId="0" applyNumberFormat="1" applyFont="1" applyAlignment="1">
      <alignment horizontal="center" vertical="center"/>
    </xf>
    <xf numFmtId="4" fontId="45" fillId="0" borderId="0" xfId="0" applyNumberFormat="1" applyFont="1" applyAlignment="1">
      <alignment horizontal="center" vertical="center"/>
    </xf>
    <xf numFmtId="0" fontId="29" fillId="0" borderId="1" xfId="0" applyFont="1" applyBorder="1" applyAlignment="1">
      <alignment horizontal="left" vertical="distributed"/>
    </xf>
    <xf numFmtId="4" fontId="62"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3"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60" fillId="0" borderId="4" xfId="0" applyNumberFormat="1" applyFont="1" applyBorder="1" applyAlignment="1">
      <alignment horizontal="left" vertical="distributed"/>
    </xf>
    <xf numFmtId="4" fontId="60" fillId="0" borderId="4" xfId="0" applyNumberFormat="1" applyFont="1" applyBorder="1" applyAlignment="1">
      <alignment horizontal="center"/>
    </xf>
    <xf numFmtId="4" fontId="60" fillId="2" borderId="4" xfId="0" applyNumberFormat="1" applyFont="1" applyFill="1" applyBorder="1" applyAlignment="1" applyProtection="1">
      <alignment horizontal="center"/>
      <protection locked="0"/>
    </xf>
    <xf numFmtId="4" fontId="63" fillId="0" borderId="0" xfId="0" applyNumberFormat="1" applyFont="1" applyAlignment="1">
      <alignment horizontal="center" vertical="center"/>
    </xf>
    <xf numFmtId="0" fontId="63"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4"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5" fillId="0" borderId="0" xfId="0" applyNumberFormat="1" applyFont="1" applyAlignment="1">
      <alignment horizontal="center" vertical="center"/>
    </xf>
    <xf numFmtId="3" fontId="65"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6" fillId="3" borderId="0" xfId="0" applyNumberFormat="1" applyFont="1" applyFill="1" applyAlignment="1">
      <alignment horizontal="center" vertical="center"/>
    </xf>
    <xf numFmtId="3" fontId="66"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4" fillId="0" borderId="0" xfId="0" applyFont="1" applyAlignment="1">
      <alignment horizontal="center" vertical="center"/>
    </xf>
    <xf numFmtId="0" fontId="67" fillId="0" borderId="0" xfId="0" applyFont="1" applyAlignment="1">
      <alignment horizontal="center" vertical="center"/>
    </xf>
    <xf numFmtId="4" fontId="68" fillId="3" borderId="0" xfId="0" applyNumberFormat="1" applyFont="1" applyFill="1" applyAlignment="1">
      <alignment vertical="center" wrapText="1"/>
    </xf>
    <xf numFmtId="0" fontId="68"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9"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9"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70" fillId="0" borderId="0" xfId="0" applyNumberFormat="1" applyFont="1" applyAlignment="1">
      <alignment horizontal="center" vertical="center" wrapText="1"/>
    </xf>
    <xf numFmtId="4" fontId="71"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2"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2"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3" fontId="3" fillId="0" borderId="0" xfId="0" applyNumberFormat="1" applyFont="1"/>
    <xf numFmtId="3" fontId="3" fillId="0" borderId="0" xfId="0" applyNumberFormat="1" applyFont="1" applyAlignment="1">
      <alignment horizontal="left"/>
    </xf>
    <xf numFmtId="3" fontId="31" fillId="0" borderId="0" xfId="0" applyNumberFormat="1" applyFont="1" applyAlignment="1">
      <alignment horizontal="center"/>
    </xf>
    <xf numFmtId="3" fontId="31" fillId="0" borderId="0" xfId="0" applyNumberFormat="1" applyFont="1"/>
    <xf numFmtId="3" fontId="29" fillId="0" borderId="0" xfId="0" applyNumberFormat="1" applyFont="1" applyAlignment="1">
      <alignment horizontal="left" vertical="distributed"/>
    </xf>
    <xf numFmtId="0" fontId="81" fillId="0" borderId="0" xfId="0" applyFont="1" applyAlignment="1">
      <alignment wrapText="1"/>
    </xf>
    <xf numFmtId="0" fontId="81" fillId="0" borderId="0" xfId="0" applyFont="1"/>
    <xf numFmtId="0" fontId="49" fillId="0" borderId="0" xfId="0" applyFont="1" applyAlignment="1">
      <alignment horizontal="left" wrapText="1"/>
    </xf>
    <xf numFmtId="0" fontId="49"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9" fillId="2" borderId="24" xfId="0" applyFont="1" applyFill="1" applyBorder="1" applyAlignment="1" applyProtection="1">
      <alignment wrapText="1"/>
      <protection locked="0"/>
    </xf>
    <xf numFmtId="4" fontId="49" fillId="2" borderId="24" xfId="0" applyNumberFormat="1" applyFont="1" applyFill="1" applyBorder="1" applyAlignment="1" applyProtection="1">
      <alignment wrapText="1"/>
      <protection locked="0"/>
    </xf>
    <xf numFmtId="9" fontId="49" fillId="0" borderId="24" xfId="1" applyFont="1" applyBorder="1" applyAlignment="1" applyProtection="1">
      <alignment wrapText="1"/>
    </xf>
    <xf numFmtId="0" fontId="49"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9"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9" fillId="0" borderId="24" xfId="0" applyFont="1" applyBorder="1"/>
    <xf numFmtId="3" fontId="49" fillId="0" borderId="24" xfId="0" applyNumberFormat="1" applyFont="1" applyBorder="1"/>
    <xf numFmtId="166"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164" fontId="0" fillId="0" borderId="0" xfId="0" applyNumberFormat="1"/>
    <xf numFmtId="4" fontId="31" fillId="0" borderId="1" xfId="0" applyNumberFormat="1" applyFont="1" applyBorder="1" applyAlignment="1">
      <alignment horizontal="center"/>
    </xf>
    <xf numFmtId="0" fontId="35" fillId="0" borderId="0" xfId="0" applyFont="1" applyAlignment="1">
      <alignment horizontal="center"/>
    </xf>
    <xf numFmtId="0" fontId="31" fillId="0" borderId="0" xfId="0" applyFont="1" applyAlignment="1">
      <alignment horizontal="center"/>
    </xf>
    <xf numFmtId="9" fontId="35" fillId="0" borderId="0" xfId="0" applyNumberFormat="1" applyFont="1" applyAlignment="1">
      <alignment horizontal="center"/>
    </xf>
    <xf numFmtId="0" fontId="39" fillId="0" borderId="0" xfId="0" applyFont="1" applyAlignment="1">
      <alignment horizontal="center"/>
    </xf>
    <xf numFmtId="0" fontId="35" fillId="0" borderId="0" xfId="0" applyFont="1" applyAlignment="1">
      <alignment horizontal="left"/>
    </xf>
    <xf numFmtId="0" fontId="38" fillId="0" borderId="0" xfId="0" applyFont="1" applyAlignment="1">
      <alignment horizontal="left"/>
    </xf>
    <xf numFmtId="49" fontId="38" fillId="0" borderId="0" xfId="0" applyNumberFormat="1" applyFont="1" applyAlignment="1">
      <alignment horizontal="center" vertical="top"/>
    </xf>
    <xf numFmtId="0" fontId="17" fillId="0" borderId="0" xfId="0" applyFont="1" applyAlignment="1">
      <alignment horizontal="left"/>
    </xf>
    <xf numFmtId="0" fontId="31" fillId="0" borderId="0" xfId="0" applyFont="1" applyAlignment="1">
      <alignment wrapText="1"/>
    </xf>
    <xf numFmtId="0" fontId="31" fillId="0" borderId="0" xfId="0" applyFont="1" applyAlignment="1">
      <alignment vertical="center" wrapText="1"/>
    </xf>
    <xf numFmtId="0" fontId="17" fillId="0" borderId="0" xfId="0" applyFont="1"/>
    <xf numFmtId="0" fontId="87" fillId="0" borderId="0" xfId="0" applyFont="1"/>
    <xf numFmtId="0" fontId="28" fillId="0" borderId="0" xfId="0" applyFont="1" applyAlignment="1">
      <alignment horizontal="center"/>
    </xf>
    <xf numFmtId="0" fontId="17" fillId="0" borderId="0" xfId="0" applyFont="1" applyAlignment="1">
      <alignment horizontal="center"/>
    </xf>
    <xf numFmtId="0" fontId="39" fillId="0" borderId="0" xfId="0" applyFont="1"/>
    <xf numFmtId="0" fontId="39" fillId="0" borderId="0" xfId="0" applyFont="1" applyAlignment="1">
      <alignment horizontal="left" wrapText="1"/>
    </xf>
    <xf numFmtId="0" fontId="39" fillId="0" borderId="0" xfId="0" applyFont="1" applyAlignment="1">
      <alignment horizontal="left"/>
    </xf>
    <xf numFmtId="0" fontId="88" fillId="0" borderId="3" xfId="0" applyFont="1" applyBorder="1" applyAlignment="1">
      <alignment horizontal="center"/>
    </xf>
    <xf numFmtId="0" fontId="39" fillId="0" borderId="1" xfId="0" applyFont="1" applyBorder="1"/>
    <xf numFmtId="0" fontId="39" fillId="0" borderId="1" xfId="0" applyFont="1" applyBorder="1" applyAlignment="1">
      <alignment horizontal="center"/>
    </xf>
    <xf numFmtId="0" fontId="31" fillId="0" borderId="1" xfId="0" applyFont="1" applyBorder="1" applyAlignment="1">
      <alignment horizontal="center"/>
    </xf>
    <xf numFmtId="0" fontId="31" fillId="0" borderId="3" xfId="0" applyFont="1" applyBorder="1"/>
    <xf numFmtId="0" fontId="31" fillId="0" borderId="3" xfId="0" applyFont="1" applyBorder="1" applyAlignment="1">
      <alignment horizontal="center"/>
    </xf>
    <xf numFmtId="0" fontId="31" fillId="0" borderId="1" xfId="0" applyFont="1" applyBorder="1"/>
    <xf numFmtId="0" fontId="35" fillId="0" borderId="3" xfId="0" applyFont="1" applyBorder="1"/>
    <xf numFmtId="0" fontId="35" fillId="0" borderId="3" xfId="0" applyFont="1" applyBorder="1" applyAlignment="1">
      <alignment horizontal="center"/>
    </xf>
    <xf numFmtId="0" fontId="31" fillId="0" borderId="30" xfId="0" applyFont="1" applyBorder="1" applyAlignment="1">
      <alignment horizontal="center"/>
    </xf>
    <xf numFmtId="0" fontId="31" fillId="0" borderId="31" xfId="0" applyFont="1" applyBorder="1" applyAlignment="1">
      <alignment horizontal="center"/>
    </xf>
    <xf numFmtId="9" fontId="89" fillId="0" borderId="0" xfId="0" applyNumberFormat="1" applyFont="1" applyAlignment="1">
      <alignment horizontal="center" wrapText="1"/>
    </xf>
    <xf numFmtId="0" fontId="19" fillId="0" borderId="0" xfId="0" applyFont="1" applyAlignment="1">
      <alignment horizontal="center" wrapText="1"/>
    </xf>
    <xf numFmtId="0" fontId="31" fillId="0" borderId="30" xfId="0" applyFont="1" applyBorder="1" applyAlignment="1">
      <alignment horizontal="left"/>
    </xf>
    <xf numFmtId="10" fontId="35" fillId="2" borderId="0" xfId="0" applyNumberFormat="1" applyFont="1" applyFill="1" applyAlignment="1" applyProtection="1">
      <alignment horizontal="center"/>
      <protection locked="0"/>
    </xf>
    <xf numFmtId="9" fontId="35" fillId="0" borderId="32" xfId="0" applyNumberFormat="1" applyFont="1" applyBorder="1" applyAlignment="1">
      <alignment horizontal="center"/>
    </xf>
    <xf numFmtId="3" fontId="50" fillId="0" borderId="32" xfId="0" quotePrefix="1" applyNumberFormat="1" applyFont="1" applyBorder="1" applyAlignment="1">
      <alignment horizontal="center"/>
    </xf>
    <xf numFmtId="0" fontId="35" fillId="0" borderId="0" xfId="0" applyFont="1"/>
    <xf numFmtId="0" fontId="38" fillId="0" borderId="0" xfId="0" applyFont="1"/>
    <xf numFmtId="0" fontId="35" fillId="0" borderId="0" xfId="0" applyFont="1" applyAlignment="1">
      <alignment vertical="center" wrapText="1"/>
    </xf>
    <xf numFmtId="3" fontId="35" fillId="0" borderId="0" xfId="0" applyNumberFormat="1" applyFont="1" applyAlignment="1">
      <alignment horizontal="center" vertical="center"/>
    </xf>
    <xf numFmtId="0" fontId="38" fillId="0" borderId="0" xfId="0" applyFont="1" applyAlignment="1">
      <alignment vertical="center"/>
    </xf>
    <xf numFmtId="10" fontId="35" fillId="0" borderId="0" xfId="0" applyNumberFormat="1" applyFont="1" applyAlignment="1">
      <alignment horizontal="center" vertical="center"/>
    </xf>
    <xf numFmtId="0" fontId="17" fillId="0" borderId="0" xfId="0" applyFont="1" applyAlignment="1">
      <alignment wrapText="1"/>
    </xf>
    <xf numFmtId="10" fontId="35" fillId="0" borderId="0" xfId="0" applyNumberFormat="1" applyFont="1" applyAlignment="1">
      <alignment horizontal="center"/>
    </xf>
    <xf numFmtId="9" fontId="46" fillId="0" borderId="0" xfId="0" applyNumberFormat="1" applyFont="1" applyAlignment="1">
      <alignment horizontal="center"/>
    </xf>
    <xf numFmtId="10" fontId="31" fillId="0" borderId="4" xfId="0" applyNumberFormat="1" applyFont="1" applyBorder="1" applyAlignment="1">
      <alignment horizontal="center"/>
    </xf>
    <xf numFmtId="4" fontId="35" fillId="0" borderId="4" xfId="0" applyNumberFormat="1" applyFont="1" applyBorder="1" applyAlignment="1">
      <alignment horizontal="center" wrapText="1"/>
    </xf>
    <xf numFmtId="0" fontId="35" fillId="0" borderId="4" xfId="0" applyFont="1" applyBorder="1" applyAlignment="1">
      <alignment horizontal="center"/>
    </xf>
    <xf numFmtId="9" fontId="35" fillId="2" borderId="32" xfId="0" applyNumberFormat="1" applyFont="1" applyFill="1" applyBorder="1" applyAlignment="1" applyProtection="1">
      <alignment horizontal="center"/>
      <protection locked="0"/>
    </xf>
    <xf numFmtId="0" fontId="99" fillId="0" borderId="0" xfId="0" applyFont="1" applyAlignment="1">
      <alignment horizontal="left" vertical="center"/>
    </xf>
    <xf numFmtId="0" fontId="99" fillId="0" borderId="0" xfId="3" applyFont="1" applyAlignment="1">
      <alignment vertical="distributed"/>
    </xf>
    <xf numFmtId="0" fontId="100" fillId="0" borderId="0" xfId="2" applyFont="1" applyFill="1" applyAlignment="1">
      <alignment vertical="center"/>
    </xf>
    <xf numFmtId="0" fontId="10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3" fillId="0" borderId="8" xfId="0" applyFont="1" applyBorder="1" applyAlignment="1">
      <alignment horizontal="left" vertical="distributed"/>
    </xf>
    <xf numFmtId="0" fontId="101" fillId="0" borderId="8" xfId="0" applyFont="1" applyBorder="1" applyAlignment="1">
      <alignment horizontal="left" vertical="distributed"/>
    </xf>
    <xf numFmtId="0" fontId="101" fillId="0" borderId="8" xfId="0" applyFont="1" applyBorder="1" applyAlignment="1">
      <alignment vertical="distributed"/>
    </xf>
    <xf numFmtId="0" fontId="92" fillId="0" borderId="8" xfId="0" applyFont="1" applyBorder="1" applyAlignment="1">
      <alignment vertical="distributed"/>
    </xf>
    <xf numFmtId="4" fontId="20" fillId="3" borderId="4" xfId="3" applyNumberFormat="1" applyFont="1" applyFill="1" applyBorder="1" applyAlignment="1" applyProtection="1">
      <alignment horizontal="center" vertical="distributed"/>
      <protection locked="0"/>
    </xf>
    <xf numFmtId="4" fontId="57" fillId="3" borderId="4" xfId="0" applyNumberFormat="1" applyFont="1" applyFill="1" applyBorder="1" applyAlignment="1">
      <alignment horizontal="center"/>
    </xf>
    <xf numFmtId="3" fontId="31" fillId="3" borderId="0" xfId="0" applyNumberFormat="1" applyFont="1" applyFill="1" applyAlignment="1">
      <alignment horizontal="center" vertical="center"/>
    </xf>
    <xf numFmtId="3" fontId="85" fillId="3" borderId="0" xfId="0" applyNumberFormat="1" applyFont="1" applyFill="1" applyAlignment="1">
      <alignment horizontal="center" vertical="center"/>
    </xf>
    <xf numFmtId="3" fontId="46" fillId="0" borderId="4" xfId="0" applyNumberFormat="1" applyFont="1" applyBorder="1" applyAlignment="1">
      <alignment horizontal="left" vertical="distributed"/>
    </xf>
    <xf numFmtId="3" fontId="102"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3" fontId="35" fillId="0" borderId="0" xfId="0" applyNumberFormat="1" applyFont="1" applyAlignment="1">
      <alignment vertical="distributed"/>
    </xf>
    <xf numFmtId="3" fontId="3" fillId="0" borderId="0" xfId="0" applyNumberFormat="1" applyFont="1" applyAlignment="1">
      <alignment vertical="distributed"/>
    </xf>
    <xf numFmtId="0" fontId="29" fillId="0" borderId="0" xfId="0" applyFont="1"/>
    <xf numFmtId="0" fontId="26" fillId="0" borderId="0" xfId="3" applyFont="1" applyAlignment="1">
      <alignment vertical="distributed"/>
    </xf>
    <xf numFmtId="0" fontId="29" fillId="0" borderId="0" xfId="3" applyFont="1" applyAlignment="1">
      <alignment vertical="distributed"/>
    </xf>
    <xf numFmtId="4" fontId="3" fillId="4" borderId="0" xfId="0" applyNumberFormat="1" applyFont="1" applyFill="1" applyAlignment="1">
      <alignment horizontal="center"/>
    </xf>
    <xf numFmtId="0" fontId="98" fillId="0" borderId="8" xfId="0" applyFont="1" applyBorder="1" applyAlignment="1">
      <alignment horizontal="left" vertical="distributed"/>
    </xf>
    <xf numFmtId="49" fontId="73" fillId="0" borderId="8" xfId="0" applyNumberFormat="1" applyFont="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17" fillId="10"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18" fillId="11" borderId="4" xfId="3" applyFont="1" applyFill="1" applyBorder="1" applyAlignment="1">
      <alignment vertical="distributed" wrapText="1"/>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0" borderId="4" xfId="3" applyFont="1" applyFill="1" applyBorder="1" applyAlignment="1">
      <alignment vertical="distributed" wrapText="1"/>
    </xf>
    <xf numFmtId="4" fontId="18" fillId="10" borderId="4" xfId="3" applyNumberFormat="1" applyFont="1" applyFill="1" applyBorder="1" applyAlignment="1" applyProtection="1">
      <alignment horizontal="center" vertical="distributed"/>
      <protection locked="0"/>
    </xf>
    <xf numFmtId="4" fontId="19" fillId="10" borderId="4" xfId="3" applyNumberFormat="1" applyFont="1" applyFill="1" applyBorder="1" applyAlignment="1">
      <alignment horizontal="center" vertical="distributed"/>
    </xf>
    <xf numFmtId="0" fontId="18" fillId="0" borderId="4" xfId="3" applyFont="1" applyBorder="1" applyAlignment="1">
      <alignment vertical="distributed" wrapText="1"/>
    </xf>
    <xf numFmtId="4" fontId="18"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0" fillId="0" borderId="0" xfId="0" applyFont="1"/>
    <xf numFmtId="4" fontId="26" fillId="0" borderId="4" xfId="3" applyNumberFormat="1" applyFont="1" applyBorder="1" applyAlignment="1">
      <alignment horizontal="center" vertical="center"/>
    </xf>
    <xf numFmtId="4" fontId="16" fillId="2" borderId="4" xfId="3" applyNumberFormat="1" applyFont="1" applyFill="1" applyBorder="1" applyAlignment="1">
      <alignment horizontal="center" vertical="distributed"/>
    </xf>
    <xf numFmtId="0" fontId="108" fillId="0" borderId="0" xfId="2" quotePrefix="1" applyFont="1" applyAlignment="1" applyProtection="1">
      <alignment horizontal="left" vertical="center"/>
    </xf>
    <xf numFmtId="0" fontId="109" fillId="0" borderId="0" xfId="2" applyFont="1" applyFill="1" applyAlignment="1">
      <alignment vertical="center"/>
    </xf>
    <xf numFmtId="0" fontId="110"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10"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38" xfId="0" quotePrefix="1" applyFont="1" applyBorder="1" applyAlignment="1">
      <alignment horizontal="center" vertical="center"/>
    </xf>
    <xf numFmtId="0" fontId="20" fillId="0" borderId="39" xfId="0" quotePrefix="1" applyFont="1" applyBorder="1" applyAlignment="1">
      <alignment horizontal="center" vertical="center"/>
    </xf>
    <xf numFmtId="0" fontId="111" fillId="0" borderId="39" xfId="0" quotePrefix="1"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11"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110"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0" fontId="20" fillId="0" borderId="4" xfId="0" applyFont="1" applyBorder="1" applyAlignment="1">
      <alignment horizontal="left" wrapText="1"/>
    </xf>
    <xf numFmtId="0" fontId="20" fillId="0" borderId="4" xfId="0" applyFont="1" applyBorder="1" applyAlignment="1">
      <alignment vertical="center" wrapText="1"/>
    </xf>
    <xf numFmtId="0" fontId="18" fillId="0" borderId="35" xfId="0" applyFont="1" applyBorder="1" applyAlignment="1">
      <alignment horizontal="center" wrapText="1"/>
    </xf>
    <xf numFmtId="0" fontId="18" fillId="0" borderId="37"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8" fillId="0" borderId="35" xfId="0" applyFont="1" applyBorder="1" applyAlignment="1">
      <alignment horizontal="center" vertical="center"/>
    </xf>
    <xf numFmtId="0" fontId="18" fillId="0" borderId="40" xfId="0" applyFont="1" applyBorder="1" applyAlignment="1">
      <alignment horizontal="center" vertical="center"/>
    </xf>
    <xf numFmtId="4" fontId="20" fillId="0" borderId="4" xfId="0" applyNumberFormat="1" applyFont="1" applyBorder="1" applyAlignment="1">
      <alignment horizontal="right" vertical="center"/>
    </xf>
    <xf numFmtId="4" fontId="20" fillId="0" borderId="4" xfId="0" applyNumberFormat="1" applyFont="1" applyBorder="1" applyAlignment="1">
      <alignment horizontal="right"/>
    </xf>
    <xf numFmtId="4" fontId="18" fillId="0" borderId="4" xfId="0" applyNumberFormat="1" applyFont="1" applyBorder="1" applyAlignment="1">
      <alignment horizontal="right" vertical="center"/>
    </xf>
    <xf numFmtId="4" fontId="18" fillId="0" borderId="4" xfId="0" applyNumberFormat="1" applyFont="1" applyBorder="1" applyAlignment="1">
      <alignment horizontal="right"/>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5" fillId="0" borderId="10" xfId="0" applyNumberFormat="1" applyFont="1" applyBorder="1" applyAlignment="1">
      <alignment horizontal="center"/>
    </xf>
    <xf numFmtId="4" fontId="20" fillId="0" borderId="4" xfId="3" applyNumberFormat="1" applyFont="1" applyFill="1" applyBorder="1" applyAlignment="1" applyProtection="1">
      <alignment horizontal="center" vertical="distributed"/>
      <protection locked="0"/>
    </xf>
    <xf numFmtId="0" fontId="16" fillId="0" borderId="4" xfId="3" applyFont="1" applyFill="1" applyBorder="1" applyAlignment="1">
      <alignment horizontal="center" vertical="center"/>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4" fontId="20" fillId="2" borderId="4" xfId="3" applyNumberFormat="1" applyFont="1" applyFill="1" applyBorder="1" applyAlignment="1">
      <alignment horizontal="center" vertical="distributed"/>
    </xf>
    <xf numFmtId="0" fontId="20" fillId="0" borderId="4" xfId="3" applyFont="1" applyBorder="1" applyAlignment="1">
      <alignment vertical="distributed"/>
    </xf>
    <xf numFmtId="4" fontId="111" fillId="2" borderId="4" xfId="6" applyNumberFormat="1" applyFont="1" applyFill="1" applyBorder="1" applyAlignment="1">
      <alignment horizontal="right" vertical="center"/>
    </xf>
    <xf numFmtId="4" fontId="18" fillId="0" borderId="4" xfId="0" applyNumberFormat="1" applyFont="1" applyFill="1" applyBorder="1"/>
    <xf numFmtId="0" fontId="18" fillId="0" borderId="0" xfId="0" applyFont="1" applyFill="1"/>
    <xf numFmtId="4" fontId="111" fillId="2" borderId="4" xfId="5" applyNumberFormat="1" applyFont="1" applyFill="1" applyBorder="1"/>
    <xf numFmtId="4" fontId="20" fillId="2" borderId="4" xfId="0" applyNumberFormat="1" applyFont="1" applyFill="1" applyBorder="1"/>
    <xf numFmtId="4" fontId="35" fillId="0" borderId="4" xfId="0" applyNumberFormat="1" applyFont="1" applyBorder="1" applyAlignment="1">
      <alignment horizontal="center" vertical="center"/>
    </xf>
    <xf numFmtId="0" fontId="26" fillId="0" borderId="0" xfId="0" applyFont="1" applyAlignment="1">
      <alignment vertical="distributed"/>
    </xf>
    <xf numFmtId="3" fontId="3" fillId="0" borderId="0" xfId="0" applyNumberFormat="1" applyFont="1" applyAlignment="1">
      <alignment horizontal="center" vertical="center"/>
    </xf>
    <xf numFmtId="10" fontId="0" fillId="0" borderId="0" xfId="0" applyNumberFormat="1"/>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18" fillId="0" borderId="11" xfId="3" applyFont="1" applyBorder="1" applyAlignment="1">
      <alignment horizontal="center" vertical="center" wrapText="1"/>
    </xf>
    <xf numFmtId="0" fontId="18" fillId="0" borderId="4" xfId="3" applyFont="1" applyBorder="1" applyAlignment="1">
      <alignment horizontal="center" vertical="center" wrapText="1"/>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0" fontId="18" fillId="0" borderId="4" xfId="3" applyFont="1" applyBorder="1" applyAlignment="1">
      <alignment horizontal="center" vertical="center"/>
    </xf>
    <xf numFmtId="0" fontId="20" fillId="0" borderId="4" xfId="3" applyFont="1" applyBorder="1" applyAlignment="1">
      <alignment horizontal="center" vertical="center" wrapText="1"/>
    </xf>
    <xf numFmtId="10" fontId="18" fillId="0" borderId="4" xfId="3" applyNumberFormat="1" applyFont="1" applyBorder="1" applyAlignment="1">
      <alignment horizontal="center" vertical="center"/>
    </xf>
    <xf numFmtId="10" fontId="20" fillId="0" borderId="4" xfId="3" applyNumberFormat="1" applyFont="1" applyBorder="1" applyAlignment="1">
      <alignment horizontal="center" vertical="center"/>
    </xf>
    <xf numFmtId="0" fontId="18" fillId="0" borderId="4" xfId="3" applyFont="1" applyBorder="1"/>
    <xf numFmtId="0" fontId="112" fillId="0" borderId="0" xfId="3" applyFont="1"/>
    <xf numFmtId="10" fontId="49" fillId="0" borderId="0" xfId="3" applyNumberFormat="1" applyFont="1" applyAlignment="1">
      <alignment horizontal="center" vertical="center"/>
    </xf>
    <xf numFmtId="0" fontId="27" fillId="0" borderId="0" xfId="3" applyFont="1" applyBorder="1"/>
    <xf numFmtId="0" fontId="15" fillId="0" borderId="0" xfId="3" applyBorder="1"/>
    <xf numFmtId="0" fontId="16" fillId="0" borderId="0" xfId="3" applyFont="1" applyBorder="1" applyAlignment="1">
      <alignment vertical="center"/>
    </xf>
    <xf numFmtId="0" fontId="18" fillId="0" borderId="4" xfId="3" applyFont="1" applyBorder="1" applyAlignment="1">
      <alignment wrapText="1"/>
    </xf>
    <xf numFmtId="0" fontId="12" fillId="0" borderId="0" xfId="0" applyFont="1" applyAlignment="1">
      <alignment horizontal="left" vertical="distributed"/>
    </xf>
    <xf numFmtId="0" fontId="73" fillId="0" borderId="11" xfId="0" applyFont="1" applyBorder="1" applyAlignment="1">
      <alignment horizontal="left" vertical="distributed"/>
    </xf>
    <xf numFmtId="0" fontId="73"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8" fillId="0" borderId="11" xfId="3" applyFont="1" applyBorder="1" applyAlignment="1">
      <alignment horizontal="center" vertical="center" wrapText="1"/>
    </xf>
    <xf numFmtId="0" fontId="18" fillId="0" borderId="12" xfId="3" applyFont="1" applyBorder="1" applyAlignment="1">
      <alignment horizontal="center" vertical="center" wrapText="1"/>
    </xf>
    <xf numFmtId="0" fontId="20" fillId="0" borderId="11" xfId="3" applyFont="1" applyBorder="1" applyAlignment="1">
      <alignment horizontal="center" vertical="center"/>
    </xf>
    <xf numFmtId="0" fontId="20" fillId="0" borderId="1" xfId="3" applyFont="1" applyBorder="1" applyAlignment="1">
      <alignment horizontal="center" vertical="center"/>
    </xf>
    <xf numFmtId="0" fontId="20" fillId="0" borderId="4" xfId="3" applyFont="1" applyBorder="1" applyAlignment="1">
      <alignment horizontal="left" vertical="center"/>
    </xf>
    <xf numFmtId="4" fontId="17" fillId="0" borderId="0" xfId="3" applyNumberFormat="1" applyFont="1" applyAlignment="1">
      <alignment horizontal="center" vertical="distributed" wrapText="1"/>
    </xf>
    <xf numFmtId="4" fontId="17" fillId="0" borderId="0" xfId="3" applyNumberFormat="1" applyFont="1" applyAlignment="1">
      <alignment horizontal="center" vertical="distributed"/>
    </xf>
    <xf numFmtId="0" fontId="94"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vertical="center"/>
    </xf>
    <xf numFmtId="0" fontId="18" fillId="0" borderId="12" xfId="0" applyFont="1" applyBorder="1" applyAlignment="1">
      <alignment vertical="center"/>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4" xfId="0" applyFont="1" applyBorder="1" applyAlignment="1">
      <alignment horizontal="center" vertical="center"/>
    </xf>
    <xf numFmtId="0" fontId="18" fillId="0" borderId="39" xfId="0" applyFont="1" applyBorder="1" applyAlignment="1">
      <alignment horizontal="center" vertical="center"/>
    </xf>
    <xf numFmtId="0" fontId="18" fillId="0" borderId="44" xfId="0" applyFont="1" applyBorder="1" applyAlignment="1">
      <alignment horizontal="left" vertical="center"/>
    </xf>
    <xf numFmtId="0" fontId="18" fillId="0" borderId="45" xfId="0" applyFont="1" applyBorder="1" applyAlignment="1">
      <alignment horizontal="left" vertical="center"/>
    </xf>
    <xf numFmtId="0" fontId="18" fillId="0" borderId="11" xfId="3" applyFont="1" applyBorder="1" applyAlignment="1">
      <alignment horizontal="left" vertical="distributed" wrapText="1"/>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35" fillId="0" borderId="5"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50" fillId="0" borderId="10" xfId="0" applyNumberFormat="1" applyFont="1" applyBorder="1" applyAlignment="1">
      <alignment horizontal="center"/>
    </xf>
    <xf numFmtId="4" fontId="50" fillId="0" borderId="6" xfId="0" applyNumberFormat="1" applyFont="1" applyBorder="1" applyAlignment="1">
      <alignment horizontal="center"/>
    </xf>
    <xf numFmtId="0" fontId="31" fillId="0" borderId="2" xfId="0" applyFont="1" applyBorder="1" applyAlignment="1">
      <alignment horizontal="left" vertical="justify" wrapText="1"/>
    </xf>
    <xf numFmtId="0" fontId="94" fillId="0" borderId="0" xfId="0" applyFont="1" applyAlignment="1">
      <alignment horizontal="left"/>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0" fontId="98" fillId="0" borderId="0" xfId="0" applyFont="1" applyAlignment="1">
      <alignment horizontal="left" vertical="distributed" wrapText="1"/>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29" fillId="0" borderId="3" xfId="0" applyFont="1" applyBorder="1" applyAlignment="1">
      <alignment horizontal="left" vertical="distributed" wrapText="1"/>
    </xf>
    <xf numFmtId="3" fontId="99" fillId="0" borderId="23" xfId="0" applyNumberFormat="1" applyFont="1" applyBorder="1" applyAlignment="1">
      <alignment horizontal="left" vertical="distributed"/>
    </xf>
    <xf numFmtId="3" fontId="99" fillId="0" borderId="3" xfId="0" applyNumberFormat="1" applyFont="1" applyBorder="1" applyAlignment="1">
      <alignment horizontal="left" vertical="distributed"/>
    </xf>
    <xf numFmtId="0" fontId="94"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7"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2" fillId="0" borderId="1" xfId="0" applyNumberFormat="1" applyFont="1" applyBorder="1" applyAlignment="1">
      <alignment horizontal="center" vertical="center" wrapText="1"/>
    </xf>
    <xf numFmtId="0" fontId="49" fillId="0" borderId="25" xfId="0" applyFont="1" applyBorder="1" applyAlignment="1">
      <alignment horizontal="center"/>
    </xf>
    <xf numFmtId="0" fontId="49"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3" fillId="0" borderId="0" xfId="0" applyNumberFormat="1" applyFont="1" applyAlignment="1">
      <alignment horizontal="left" vertical="distributed"/>
    </xf>
    <xf numFmtId="0" fontId="49" fillId="0" borderId="21" xfId="0" applyFont="1" applyBorder="1" applyAlignment="1">
      <alignment horizontal="left" wrapText="1"/>
    </xf>
    <xf numFmtId="0" fontId="49" fillId="0" borderId="2" xfId="0" applyFont="1" applyBorder="1" applyAlignment="1">
      <alignment horizontal="left" wrapText="1"/>
    </xf>
    <xf numFmtId="0" fontId="49" fillId="0" borderId="22" xfId="0" applyFont="1" applyBorder="1" applyAlignment="1">
      <alignment horizontal="left" wrapText="1"/>
    </xf>
    <xf numFmtId="0" fontId="49" fillId="0" borderId="7" xfId="0" applyFont="1" applyBorder="1" applyAlignment="1">
      <alignment horizontal="left" wrapText="1"/>
    </xf>
    <xf numFmtId="0" fontId="49" fillId="0" borderId="0" xfId="0" applyFont="1" applyAlignment="1">
      <alignment horizontal="left" wrapText="1"/>
    </xf>
    <xf numFmtId="0" fontId="49" fillId="0" borderId="8" xfId="0" applyFont="1" applyBorder="1" applyAlignment="1">
      <alignment horizontal="left" wrapText="1"/>
    </xf>
    <xf numFmtId="0" fontId="49" fillId="0" borderId="23" xfId="0" applyFont="1" applyBorder="1" applyAlignment="1">
      <alignment horizontal="left" wrapText="1"/>
    </xf>
    <xf numFmtId="0" fontId="49" fillId="0" borderId="3" xfId="0" applyFont="1" applyBorder="1" applyAlignment="1">
      <alignment horizontal="left" wrapText="1"/>
    </xf>
    <xf numFmtId="0" fontId="49" fillId="0" borderId="9" xfId="0" applyFont="1" applyBorder="1" applyAlignment="1">
      <alignment horizontal="left" wrapText="1"/>
    </xf>
    <xf numFmtId="0" fontId="80" fillId="0" borderId="0" xfId="0" applyFont="1" applyAlignment="1">
      <alignment horizontal="left" wrapText="1"/>
    </xf>
    <xf numFmtId="0" fontId="95" fillId="0" borderId="3" xfId="0" applyFont="1" applyBorder="1" applyAlignment="1">
      <alignment horizontal="left" vertical="distributed"/>
    </xf>
    <xf numFmtId="0" fontId="31" fillId="0" borderId="0" xfId="0" applyFont="1" applyAlignment="1">
      <alignment horizontal="left" vertical="distributed"/>
    </xf>
    <xf numFmtId="0" fontId="31" fillId="0" borderId="0" xfId="0" applyFont="1" applyAlignment="1">
      <alignment horizontal="left" wrapText="1"/>
    </xf>
    <xf numFmtId="0" fontId="31" fillId="0" borderId="0" xfId="0" applyFont="1" applyAlignment="1">
      <alignment horizontal="left"/>
    </xf>
    <xf numFmtId="0" fontId="90" fillId="0" borderId="0" xfId="0" applyFont="1" applyAlignment="1">
      <alignment horizontal="center" wrapText="1"/>
    </xf>
    <xf numFmtId="0" fontId="38" fillId="0" borderId="0" xfId="0" applyFont="1" applyAlignment="1">
      <alignment wrapText="1"/>
    </xf>
    <xf numFmtId="0" fontId="95" fillId="0" borderId="0" xfId="0" applyFont="1" applyAlignment="1">
      <alignment horizontal="left" vertical="distributed"/>
    </xf>
    <xf numFmtId="0" fontId="96" fillId="0" borderId="0" xfId="0" applyFont="1" applyAlignment="1">
      <alignment horizontal="left" vertical="distributed"/>
    </xf>
    <xf numFmtId="0" fontId="86" fillId="0" borderId="0" xfId="0" applyFont="1"/>
    <xf numFmtId="0" fontId="17" fillId="0" borderId="0" xfId="0" applyFont="1" applyAlignment="1">
      <alignment horizontal="left" wrapText="1"/>
    </xf>
    <xf numFmtId="0" fontId="17" fillId="0" borderId="0" xfId="0" applyFont="1" applyAlignment="1">
      <alignment horizontal="left" vertical="center" wrapText="1"/>
    </xf>
    <xf numFmtId="0" fontId="35" fillId="0" borderId="30" xfId="0" applyFont="1" applyBorder="1" applyAlignment="1">
      <alignment horizontal="center"/>
    </xf>
    <xf numFmtId="0" fontId="35" fillId="0" borderId="31" xfId="0" applyFont="1" applyBorder="1" applyAlignment="1">
      <alignment horizontal="center"/>
    </xf>
    <xf numFmtId="0" fontId="50" fillId="0" borderId="30" xfId="0" applyFont="1" applyBorder="1" applyAlignment="1">
      <alignment horizontal="left" wrapText="1"/>
    </xf>
    <xf numFmtId="0" fontId="50" fillId="0" borderId="31" xfId="0" applyFont="1" applyBorder="1" applyAlignment="1">
      <alignment horizontal="left"/>
    </xf>
    <xf numFmtId="0" fontId="50" fillId="0" borderId="32" xfId="0" applyFont="1" applyBorder="1" applyAlignment="1">
      <alignment horizontal="left"/>
    </xf>
    <xf numFmtId="0" fontId="94" fillId="0" borderId="30" xfId="0" applyFont="1" applyBorder="1" applyAlignment="1">
      <alignment horizontal="left" vertical="center" wrapText="1"/>
    </xf>
    <xf numFmtId="0" fontId="94" fillId="0" borderId="31" xfId="0" applyFont="1" applyBorder="1" applyAlignment="1">
      <alignment horizontal="left" vertical="center" wrapText="1"/>
    </xf>
    <xf numFmtId="0" fontId="97"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78" fillId="0" borderId="19" xfId="0" applyFont="1" applyBorder="1" applyAlignment="1">
      <alignment horizontal="left" wrapText="1"/>
    </xf>
    <xf numFmtId="0" fontId="78" fillId="0" borderId="19" xfId="0" applyFont="1" applyBorder="1" applyAlignment="1">
      <alignment horizontal="left"/>
    </xf>
    <xf numFmtId="0" fontId="19" fillId="0" borderId="0" xfId="0" applyFont="1" applyAlignment="1">
      <alignment horizontal="center" wrapText="1"/>
    </xf>
    <xf numFmtId="0" fontId="93" fillId="0" borderId="0" xfId="0" applyFont="1" applyAlignment="1">
      <alignment horizontal="left" vertical="distributed"/>
    </xf>
    <xf numFmtId="0" fontId="0" fillId="0" borderId="0" xfId="0"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3"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3" fillId="5" borderId="0" xfId="0" applyFont="1" applyFill="1" applyAlignment="1">
      <alignment horizontal="left" vertical="distributed"/>
    </xf>
    <xf numFmtId="0" fontId="0" fillId="5" borderId="0" xfId="0" applyFill="1" applyAlignment="1">
      <alignment horizontal="left" vertical="distributed"/>
    </xf>
    <xf numFmtId="0" fontId="7" fillId="5" borderId="0" xfId="0" applyFont="1" applyFill="1" applyAlignment="1">
      <alignment horizontal="left" vertical="distributed"/>
    </xf>
    <xf numFmtId="0" fontId="73" fillId="0" borderId="0" xfId="0" applyFont="1" applyAlignment="1">
      <alignment horizontal="left" vertical="distributed"/>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20">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gradientFill degree="90">
          <stop position="0">
            <color theme="0"/>
          </stop>
          <stop position="1">
            <color rgb="FFFF0000"/>
          </stop>
        </gradientFill>
      </fill>
    </dxf>
    <dxf>
      <fill>
        <patternFill>
          <bgColor rgb="FF00B050"/>
        </patternFill>
      </fill>
    </dxf>
    <dxf>
      <fill>
        <gradientFill degree="90">
          <stop position="0">
            <color theme="0"/>
          </stop>
          <stop position="1">
            <color rgb="FFFF0000"/>
          </stop>
        </gradientFill>
      </fill>
    </dxf>
    <dxf>
      <fill>
        <patternFill>
          <bgColor rgb="FF00B050"/>
        </patternFill>
      </fill>
    </dxf>
    <dxf>
      <fill>
        <gradientFill degree="90">
          <stop position="0">
            <color theme="0"/>
          </stop>
          <stop position="1">
            <color rgb="FFFF0000"/>
          </stop>
        </gradientFill>
      </fill>
    </dxf>
    <dxf>
      <fill>
        <patternFill>
          <bgColor rgb="FF00B05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44"/>
  <sheetViews>
    <sheetView workbookViewId="0">
      <selection activeCell="A2" sqref="A2:B2"/>
    </sheetView>
  </sheetViews>
  <sheetFormatPr defaultColWidth="9.07421875" defaultRowHeight="15.45" x14ac:dyDescent="0.4"/>
  <cols>
    <col min="1" max="1" width="44.53515625" style="3" customWidth="1"/>
    <col min="2" max="2" width="105.3046875" style="3" customWidth="1"/>
  </cols>
  <sheetData>
    <row r="1" spans="1:3" x14ac:dyDescent="0.4">
      <c r="A1" s="3" t="s">
        <v>426</v>
      </c>
    </row>
    <row r="2" spans="1:3" s="1" customFormat="1" ht="99" customHeight="1" x14ac:dyDescent="0.3">
      <c r="A2" s="480" t="s">
        <v>425</v>
      </c>
      <c r="B2" s="480"/>
    </row>
    <row r="3" spans="1:3" s="1" customFormat="1" ht="15.75" customHeight="1" x14ac:dyDescent="0.3">
      <c r="A3" s="479" t="s">
        <v>385</v>
      </c>
      <c r="B3" s="479"/>
    </row>
    <row r="4" spans="1:3" ht="15.75" customHeight="1" x14ac:dyDescent="0.4">
      <c r="A4" s="2"/>
      <c r="B4" s="2"/>
    </row>
    <row r="5" spans="1:3" ht="15.75" customHeight="1" x14ac:dyDescent="0.4">
      <c r="A5" s="363" t="s">
        <v>0</v>
      </c>
      <c r="B5" s="364" t="s">
        <v>1</v>
      </c>
    </row>
    <row r="6" spans="1:3" ht="58.95" customHeight="1" x14ac:dyDescent="0.4">
      <c r="A6" s="365"/>
      <c r="B6" s="366" t="s">
        <v>374</v>
      </c>
    </row>
    <row r="7" spans="1:3" ht="35.25" customHeight="1" x14ac:dyDescent="0.4">
      <c r="A7" s="365"/>
      <c r="B7" s="367" t="s">
        <v>375</v>
      </c>
    </row>
    <row r="8" spans="1:3" ht="46.2" customHeight="1" x14ac:dyDescent="0.4">
      <c r="A8" s="365"/>
      <c r="B8" s="387" t="s">
        <v>423</v>
      </c>
    </row>
    <row r="9" spans="1:3" ht="36.65" customHeight="1" x14ac:dyDescent="0.4">
      <c r="A9" s="365"/>
      <c r="B9" s="387" t="s">
        <v>424</v>
      </c>
    </row>
    <row r="10" spans="1:3" ht="38.4" customHeight="1" x14ac:dyDescent="0.4">
      <c r="A10" s="365"/>
      <c r="B10" s="386" t="s">
        <v>420</v>
      </c>
    </row>
    <row r="11" spans="1:3" ht="36.75" customHeight="1" x14ac:dyDescent="0.4">
      <c r="A11" s="365"/>
      <c r="B11" s="368" t="s">
        <v>421</v>
      </c>
    </row>
    <row r="12" spans="1:3" ht="36.75" customHeight="1" x14ac:dyDescent="0.4">
      <c r="A12" s="365"/>
      <c r="B12" s="369" t="s">
        <v>422</v>
      </c>
    </row>
    <row r="13" spans="1:3" ht="36.75" customHeight="1" x14ac:dyDescent="0.4">
      <c r="A13" s="365"/>
      <c r="B13" s="369" t="s">
        <v>427</v>
      </c>
    </row>
    <row r="14" spans="1:3" ht="32.25" customHeight="1" x14ac:dyDescent="0.4">
      <c r="A14" s="476" t="s">
        <v>376</v>
      </c>
      <c r="B14" s="477"/>
    </row>
    <row r="15" spans="1:3" x14ac:dyDescent="0.4">
      <c r="A15" s="478" t="s">
        <v>2</v>
      </c>
      <c r="B15" s="478"/>
    </row>
    <row r="16" spans="1:3" ht="105" customHeight="1" x14ac:dyDescent="0.4">
      <c r="A16" s="481" t="s">
        <v>377</v>
      </c>
      <c r="B16" s="482"/>
      <c r="C16" s="4"/>
    </row>
    <row r="17" spans="1:3" ht="15.65" customHeight="1" x14ac:dyDescent="0.4">
      <c r="A17" s="362"/>
      <c r="B17" s="362"/>
      <c r="C17" s="4"/>
    </row>
    <row r="18" spans="1:3" ht="15.75" customHeight="1" x14ac:dyDescent="0.4">
      <c r="A18" s="478" t="s">
        <v>3</v>
      </c>
      <c r="B18" s="478"/>
    </row>
    <row r="19" spans="1:3" ht="15.75" customHeight="1" x14ac:dyDescent="0.4">
      <c r="A19" s="479" t="s">
        <v>419</v>
      </c>
      <c r="B19" s="479"/>
    </row>
    <row r="20" spans="1:3" ht="33" customHeight="1" x14ac:dyDescent="0.4">
      <c r="A20" s="478" t="s">
        <v>4</v>
      </c>
      <c r="B20" s="478"/>
    </row>
    <row r="21" spans="1:3" ht="15.75" customHeight="1" x14ac:dyDescent="0.4">
      <c r="A21" s="479" t="s">
        <v>5</v>
      </c>
      <c r="B21" s="479"/>
    </row>
    <row r="22" spans="1:3" ht="15.75" customHeight="1" x14ac:dyDescent="0.4">
      <c r="A22" s="479" t="s">
        <v>6</v>
      </c>
      <c r="B22" s="479"/>
    </row>
    <row r="24" spans="1:3" x14ac:dyDescent="0.4">
      <c r="A24" s="3" t="s">
        <v>7</v>
      </c>
    </row>
    <row r="26" spans="1:3" ht="17.600000000000001" x14ac:dyDescent="0.4">
      <c r="A26" s="5" t="s">
        <v>8</v>
      </c>
    </row>
    <row r="27" spans="1:3" ht="49.2" customHeight="1" x14ac:dyDescent="0.4">
      <c r="A27" s="361" t="s">
        <v>9</v>
      </c>
      <c r="B27" s="7" t="s">
        <v>447</v>
      </c>
    </row>
    <row r="28" spans="1:3" ht="49.2" customHeight="1" x14ac:dyDescent="0.4">
      <c r="A28" s="405" t="s">
        <v>442</v>
      </c>
      <c r="B28" s="7" t="s">
        <v>448</v>
      </c>
    </row>
    <row r="29" spans="1:3" ht="48" customHeight="1" x14ac:dyDescent="0.4">
      <c r="A29" s="361" t="s">
        <v>10</v>
      </c>
      <c r="B29" s="8" t="s">
        <v>11</v>
      </c>
    </row>
    <row r="30" spans="1:3" ht="30.9" x14ac:dyDescent="0.4">
      <c r="A30" s="406" t="s">
        <v>12</v>
      </c>
      <c r="B30" s="8" t="s">
        <v>13</v>
      </c>
    </row>
    <row r="31" spans="1:3" x14ac:dyDescent="0.4">
      <c r="A31" s="9"/>
    </row>
    <row r="32" spans="1:3" ht="17.600000000000001" x14ac:dyDescent="0.4">
      <c r="A32" s="5" t="s">
        <v>16</v>
      </c>
    </row>
    <row r="33" spans="1:2" ht="46.3" hidden="1" x14ac:dyDescent="0.4">
      <c r="A33" s="6" t="s">
        <v>17</v>
      </c>
      <c r="B33" s="10" t="s">
        <v>18</v>
      </c>
    </row>
    <row r="34" spans="1:2" ht="46.3" hidden="1" x14ac:dyDescent="0.4">
      <c r="A34" s="6" t="s">
        <v>19</v>
      </c>
      <c r="B34" s="8" t="s">
        <v>20</v>
      </c>
    </row>
    <row r="35" spans="1:2" ht="55.2" customHeight="1" x14ac:dyDescent="0.4">
      <c r="A35" s="360" t="s">
        <v>359</v>
      </c>
      <c r="B35" s="7" t="s">
        <v>397</v>
      </c>
    </row>
    <row r="36" spans="1:2" ht="15.9" x14ac:dyDescent="0.4">
      <c r="A36" s="360" t="s">
        <v>14</v>
      </c>
      <c r="B36" s="7" t="s">
        <v>15</v>
      </c>
    </row>
    <row r="37" spans="1:2" ht="15.9" x14ac:dyDescent="0.4">
      <c r="A37" s="361" t="s">
        <v>21</v>
      </c>
      <c r="B37" s="7" t="s">
        <v>22</v>
      </c>
    </row>
    <row r="38" spans="1:2" x14ac:dyDescent="0.4">
      <c r="A38" s="11"/>
    </row>
    <row r="43" spans="1:2" ht="31.2" customHeight="1" x14ac:dyDescent="0.4">
      <c r="A43" s="475" t="s">
        <v>23</v>
      </c>
      <c r="B43" s="475"/>
    </row>
    <row r="44" spans="1:2" ht="35.4" customHeight="1" x14ac:dyDescent="0.4">
      <c r="A44" s="475" t="s">
        <v>24</v>
      </c>
      <c r="B44" s="475"/>
    </row>
  </sheetData>
  <mergeCells count="12">
    <mergeCell ref="A2:B2"/>
    <mergeCell ref="A3:B3"/>
    <mergeCell ref="A15:B15"/>
    <mergeCell ref="A16:B16"/>
    <mergeCell ref="A18:B18"/>
    <mergeCell ref="A43:B43"/>
    <mergeCell ref="A44:B44"/>
    <mergeCell ref="A14:B14"/>
    <mergeCell ref="A20:B20"/>
    <mergeCell ref="A21:B21"/>
    <mergeCell ref="A22:B22"/>
    <mergeCell ref="A19:B19"/>
  </mergeCells>
  <hyperlinks>
    <hyperlink ref="A33" location="'3 Analiza financiara-indicatori'!A1" display="3 Analiza financiara - indicatori"/>
    <hyperlink ref="A34" location="'4 Risc beneficiar'!A1" display="4 Risc beneficiar"/>
    <hyperlink ref="A27" location="'Buget cerere'!A1" display="Buget cerere"/>
    <hyperlink ref="A29" location="Investitie!A1" display=" Investitie"/>
    <hyperlink ref="A37" location="'Sustenabilitate proiect'!A1" display="Sustenabilitate"/>
    <hyperlink ref="A30" location="'Proiectii financiare_V,Ch act'!A1" display="Proiectii financiare_V,Ch act"/>
    <hyperlink ref="A35" location="'Proiectii financiare marginale'!A1" display="Proiectii financiare_marginale"/>
    <hyperlink ref="A36" location="'Rentabilitate investitie'!A1" display="Rentabilitate investitie"/>
    <hyperlink ref="A28" location="'Deviz general'!A1" display="'Deviz general'!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74"/>
  <sheetViews>
    <sheetView workbookViewId="0">
      <selection activeCell="A6" sqref="A6:XFD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490" t="s">
        <v>533</v>
      </c>
      <c r="B1" s="490"/>
      <c r="C1" s="490"/>
      <c r="D1" s="490"/>
      <c r="E1" s="490"/>
      <c r="F1" s="490"/>
      <c r="G1" s="490"/>
      <c r="H1" s="490"/>
      <c r="I1" s="490"/>
    </row>
    <row r="5" spans="1:9" s="402" customFormat="1" ht="12" thickBot="1" x14ac:dyDescent="0.35"/>
    <row r="6" spans="1:9" s="402" customFormat="1" ht="23.1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2" si="4">C20*19%</f>
        <v>0</v>
      </c>
      <c r="E20" s="417">
        <f t="shared" ref="E20:E42"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535</v>
      </c>
      <c r="B42" s="96" t="s">
        <v>536</v>
      </c>
      <c r="C42" s="416">
        <v>0</v>
      </c>
      <c r="D42" s="417">
        <f t="shared" si="4"/>
        <v>0</v>
      </c>
      <c r="E42" s="417">
        <f t="shared" si="5"/>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8">C46*19%</f>
        <v>0</v>
      </c>
      <c r="E46" s="417">
        <f t="shared" ref="E46:E50" si="9">C46+D46</f>
        <v>0</v>
      </c>
      <c r="F46" s="417"/>
      <c r="G46" s="417"/>
    </row>
    <row r="47" spans="1:7" s="402" customFormat="1" ht="11.6" x14ac:dyDescent="0.3">
      <c r="A47" s="414">
        <v>4.3</v>
      </c>
      <c r="B47" s="415" t="s">
        <v>502</v>
      </c>
      <c r="C47" s="416">
        <v>0</v>
      </c>
      <c r="D47" s="417">
        <f t="shared" si="8"/>
        <v>0</v>
      </c>
      <c r="E47" s="417">
        <f t="shared" si="9"/>
        <v>0</v>
      </c>
      <c r="F47" s="417"/>
      <c r="G47" s="417"/>
    </row>
    <row r="48" spans="1:7" s="402" customFormat="1" ht="29.4" customHeight="1" x14ac:dyDescent="0.3">
      <c r="A48" s="414">
        <v>4.4000000000000004</v>
      </c>
      <c r="B48" s="418" t="s">
        <v>503</v>
      </c>
      <c r="C48" s="416">
        <v>0</v>
      </c>
      <c r="D48" s="417">
        <f t="shared" si="8"/>
        <v>0</v>
      </c>
      <c r="E48" s="417">
        <f t="shared" si="9"/>
        <v>0</v>
      </c>
      <c r="F48" s="417"/>
      <c r="G48" s="417"/>
    </row>
    <row r="49" spans="1:7" s="402" customFormat="1" ht="18.649999999999999" customHeight="1" x14ac:dyDescent="0.3">
      <c r="A49" s="414">
        <v>4.5</v>
      </c>
      <c r="B49" s="418" t="s">
        <v>388</v>
      </c>
      <c r="C49" s="416">
        <v>0</v>
      </c>
      <c r="D49" s="417">
        <f t="shared" si="8"/>
        <v>0</v>
      </c>
      <c r="E49" s="417">
        <f t="shared" si="9"/>
        <v>0</v>
      </c>
      <c r="F49" s="417"/>
      <c r="G49" s="417"/>
    </row>
    <row r="50" spans="1:7" s="402" customFormat="1" ht="11.6" x14ac:dyDescent="0.3">
      <c r="A50" s="414">
        <v>4.5999999999999996</v>
      </c>
      <c r="B50" s="418" t="s">
        <v>60</v>
      </c>
      <c r="C50" s="416">
        <v>0</v>
      </c>
      <c r="D50" s="417">
        <f t="shared" si="8"/>
        <v>0</v>
      </c>
      <c r="E50" s="417">
        <f t="shared" si="9"/>
        <v>0</v>
      </c>
      <c r="F50" s="417"/>
      <c r="G50" s="417"/>
    </row>
    <row r="51" spans="1:7" s="402" customFormat="1" ht="11.6" x14ac:dyDescent="0.3">
      <c r="A51" s="497" t="s">
        <v>504</v>
      </c>
      <c r="B51" s="497"/>
      <c r="C51" s="419">
        <f>SUM(C45:C50)</f>
        <v>0</v>
      </c>
      <c r="D51" s="420">
        <f t="shared" ref="D51:E51" si="10">SUM(D45:D50)</f>
        <v>0</v>
      </c>
      <c r="E51" s="420">
        <f t="shared" si="10"/>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1">SUM(D54:D55)</f>
        <v>0</v>
      </c>
      <c r="E53" s="420">
        <f t="shared" si="11"/>
        <v>0</v>
      </c>
      <c r="F53" s="420"/>
      <c r="G53" s="420"/>
    </row>
    <row r="54" spans="1:7" s="402" customFormat="1" ht="21" customHeight="1" x14ac:dyDescent="0.3">
      <c r="A54" s="421" t="s">
        <v>507</v>
      </c>
      <c r="B54" s="418" t="s">
        <v>508</v>
      </c>
      <c r="C54" s="416">
        <v>0</v>
      </c>
      <c r="D54" s="417">
        <f t="shared" ref="D54:D63" si="12">C54*19%</f>
        <v>0</v>
      </c>
      <c r="E54" s="417">
        <f t="shared" ref="E54:E55" si="13">C54+D54</f>
        <v>0</v>
      </c>
      <c r="F54" s="420"/>
      <c r="G54" s="417"/>
    </row>
    <row r="55" spans="1:7" s="402" customFormat="1" ht="11.6" x14ac:dyDescent="0.3">
      <c r="A55" s="421" t="s">
        <v>509</v>
      </c>
      <c r="B55" s="415" t="s">
        <v>510</v>
      </c>
      <c r="C55" s="416">
        <v>0</v>
      </c>
      <c r="D55" s="417">
        <f t="shared" si="12"/>
        <v>0</v>
      </c>
      <c r="E55" s="417">
        <f t="shared" si="13"/>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4">C57+D57</f>
        <v>0</v>
      </c>
      <c r="F57" s="415"/>
      <c r="G57" s="415"/>
    </row>
    <row r="58" spans="1:7" s="402" customFormat="1" ht="19.2" customHeight="1" x14ac:dyDescent="0.3">
      <c r="A58" s="421" t="s">
        <v>514</v>
      </c>
      <c r="B58" s="418" t="s">
        <v>515</v>
      </c>
      <c r="C58" s="416">
        <v>0</v>
      </c>
      <c r="D58" s="449">
        <v>0</v>
      </c>
      <c r="E58" s="417">
        <f t="shared" si="14"/>
        <v>0</v>
      </c>
      <c r="F58" s="415"/>
      <c r="G58" s="415"/>
    </row>
    <row r="59" spans="1:7" s="402" customFormat="1" ht="23.15" x14ac:dyDescent="0.3">
      <c r="A59" s="421" t="s">
        <v>516</v>
      </c>
      <c r="B59" s="418" t="s">
        <v>517</v>
      </c>
      <c r="C59" s="416">
        <v>0</v>
      </c>
      <c r="D59" s="449">
        <v>0</v>
      </c>
      <c r="E59" s="417">
        <f t="shared" si="14"/>
        <v>0</v>
      </c>
      <c r="F59" s="415"/>
      <c r="G59" s="415"/>
    </row>
    <row r="60" spans="1:7" s="402" customFormat="1" ht="21.65" customHeight="1" x14ac:dyDescent="0.3">
      <c r="A60" s="421" t="s">
        <v>518</v>
      </c>
      <c r="B60" s="418" t="s">
        <v>519</v>
      </c>
      <c r="C60" s="416">
        <v>0</v>
      </c>
      <c r="D60" s="449">
        <v>0</v>
      </c>
      <c r="E60" s="417">
        <f t="shared" si="14"/>
        <v>0</v>
      </c>
      <c r="F60" s="415"/>
      <c r="G60" s="415"/>
    </row>
    <row r="61" spans="1:7" s="402" customFormat="1" ht="24.65" customHeight="1" x14ac:dyDescent="0.3">
      <c r="A61" s="421" t="s">
        <v>520</v>
      </c>
      <c r="B61" s="418" t="s">
        <v>521</v>
      </c>
      <c r="C61" s="416">
        <v>0</v>
      </c>
      <c r="D61" s="449">
        <v>0</v>
      </c>
      <c r="E61" s="417">
        <f t="shared" si="14"/>
        <v>0</v>
      </c>
      <c r="F61" s="415"/>
      <c r="G61" s="415"/>
    </row>
    <row r="62" spans="1:7" s="402" customFormat="1" ht="19.2" customHeight="1" x14ac:dyDescent="0.3">
      <c r="A62" s="421">
        <v>5.3</v>
      </c>
      <c r="B62" s="418" t="s">
        <v>522</v>
      </c>
      <c r="C62" s="416">
        <v>0</v>
      </c>
      <c r="D62" s="417">
        <f t="shared" si="12"/>
        <v>0</v>
      </c>
      <c r="E62" s="417">
        <f t="shared" si="14"/>
        <v>0</v>
      </c>
      <c r="F62" s="417"/>
      <c r="G62" s="417"/>
    </row>
    <row r="63" spans="1:7" s="402" customFormat="1" ht="28.85" customHeight="1" x14ac:dyDescent="0.3">
      <c r="A63" s="421">
        <v>5.4</v>
      </c>
      <c r="B63" s="418" t="s">
        <v>416</v>
      </c>
      <c r="C63" s="416">
        <v>0</v>
      </c>
      <c r="D63" s="417">
        <f t="shared" si="12"/>
        <v>0</v>
      </c>
      <c r="E63" s="417">
        <f t="shared" si="14"/>
        <v>0</v>
      </c>
      <c r="F63" s="417"/>
      <c r="G63" s="417"/>
    </row>
    <row r="64" spans="1:7" s="402" customFormat="1" ht="11.6" x14ac:dyDescent="0.3">
      <c r="A64" s="497" t="s">
        <v>523</v>
      </c>
      <c r="B64" s="497"/>
      <c r="C64" s="419">
        <f>C53+C56+C62+C63</f>
        <v>0</v>
      </c>
      <c r="D64" s="420">
        <f t="shared" ref="D64:E64" si="15">D53+D56+D62+D63</f>
        <v>0</v>
      </c>
      <c r="E64" s="420">
        <f t="shared" si="15"/>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6">C67+D67</f>
        <v>0</v>
      </c>
      <c r="F67" s="428"/>
      <c r="G67" s="428"/>
    </row>
    <row r="68" spans="1:8" s="402" customFormat="1" ht="11.6" x14ac:dyDescent="0.3">
      <c r="A68" s="497" t="s">
        <v>527</v>
      </c>
      <c r="B68" s="497"/>
      <c r="C68" s="419">
        <f>SUM(C66:C67)</f>
        <v>0</v>
      </c>
      <c r="D68" s="420">
        <f t="shared" ref="D68:E68" si="17">SUM(D66:D67)</f>
        <v>0</v>
      </c>
      <c r="E68" s="420">
        <f t="shared" si="17"/>
        <v>0</v>
      </c>
      <c r="F68" s="429"/>
      <c r="G68" s="429"/>
    </row>
    <row r="69" spans="1:8" s="402" customFormat="1" ht="23.6" customHeight="1" x14ac:dyDescent="0.3">
      <c r="A69" s="503" t="s">
        <v>537</v>
      </c>
      <c r="B69" s="504"/>
      <c r="C69" s="419"/>
      <c r="D69" s="420"/>
      <c r="E69" s="420"/>
      <c r="F69" s="429"/>
      <c r="G69" s="429"/>
    </row>
    <row r="70" spans="1:8" s="402" customFormat="1" ht="23.15" x14ac:dyDescent="0.3">
      <c r="A70" s="33" t="s">
        <v>441</v>
      </c>
      <c r="B70" s="445" t="s">
        <v>538</v>
      </c>
      <c r="C70" s="416">
        <v>0</v>
      </c>
      <c r="D70" s="450">
        <v>0</v>
      </c>
      <c r="E70" s="417">
        <f t="shared" ref="E70:E71" si="18">C70+D70</f>
        <v>0</v>
      </c>
      <c r="F70" s="429"/>
      <c r="G70" s="429"/>
    </row>
    <row r="71" spans="1:8" s="402" customFormat="1" ht="11.6" x14ac:dyDescent="0.3">
      <c r="A71" s="33" t="s">
        <v>539</v>
      </c>
      <c r="B71" s="445" t="s">
        <v>540</v>
      </c>
      <c r="C71" s="416">
        <v>0</v>
      </c>
      <c r="D71" s="450">
        <v>0</v>
      </c>
      <c r="E71" s="417">
        <f t="shared" si="18"/>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19">D14+D17+D43+D51+D64+D68+D72</f>
        <v>0</v>
      </c>
      <c r="E73" s="419">
        <f t="shared" si="19"/>
        <v>0</v>
      </c>
      <c r="F73" s="447">
        <f>'Buget cerere'!I63</f>
        <v>0</v>
      </c>
      <c r="G73" s="447">
        <f t="shared" ref="G73" si="20">E73-F73</f>
        <v>0</v>
      </c>
      <c r="H73" s="448"/>
    </row>
    <row r="74" spans="1:8" s="402" customFormat="1" ht="11.6" x14ac:dyDescent="0.3">
      <c r="A74" s="497" t="s">
        <v>528</v>
      </c>
      <c r="B74" s="497"/>
      <c r="C74" s="419">
        <f>C11+C12+C13+C17+C45+C46+C54</f>
        <v>0</v>
      </c>
      <c r="D74" s="420">
        <f>D11+D12+D13+D17+D45+D46+D54</f>
        <v>0</v>
      </c>
      <c r="E74" s="420">
        <f>E11+E12+E13+E17+E45+E46+E54</f>
        <v>0</v>
      </c>
      <c r="F74" s="420"/>
      <c r="G74" s="420"/>
    </row>
  </sheetData>
  <mergeCells count="18">
    <mergeCell ref="A51:B51"/>
    <mergeCell ref="A15:G15"/>
    <mergeCell ref="A17:B17"/>
    <mergeCell ref="A18:G18"/>
    <mergeCell ref="A43:B43"/>
    <mergeCell ref="A44:G44"/>
    <mergeCell ref="A1:I1"/>
    <mergeCell ref="A6:A7"/>
    <mergeCell ref="B6:B7"/>
    <mergeCell ref="A9:G9"/>
    <mergeCell ref="A14:B14"/>
    <mergeCell ref="A52:G52"/>
    <mergeCell ref="A64:B64"/>
    <mergeCell ref="A65:G65"/>
    <mergeCell ref="A73:B73"/>
    <mergeCell ref="A74:B74"/>
    <mergeCell ref="A68:B68"/>
    <mergeCell ref="A69:B6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74"/>
  <sheetViews>
    <sheetView workbookViewId="0">
      <selection activeCell="A6" sqref="A6:XFD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490" t="s">
        <v>534</v>
      </c>
      <c r="B1" s="490"/>
      <c r="C1" s="490"/>
      <c r="D1" s="490"/>
      <c r="E1" s="490"/>
      <c r="F1" s="490"/>
      <c r="G1" s="490"/>
      <c r="H1" s="490"/>
      <c r="I1" s="490"/>
    </row>
    <row r="5" spans="1:9" s="402" customFormat="1" ht="12" thickBot="1" x14ac:dyDescent="0.35"/>
    <row r="6" spans="1:9" s="402" customFormat="1" ht="23.1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2" si="4">C20*19%</f>
        <v>0</v>
      </c>
      <c r="E20" s="417">
        <f t="shared" ref="E20:E42"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535</v>
      </c>
      <c r="B42" s="96" t="s">
        <v>536</v>
      </c>
      <c r="C42" s="416">
        <v>0</v>
      </c>
      <c r="D42" s="417">
        <f t="shared" si="4"/>
        <v>0</v>
      </c>
      <c r="E42" s="417">
        <f t="shared" si="5"/>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8">C46*19%</f>
        <v>0</v>
      </c>
      <c r="E46" s="417">
        <f t="shared" ref="E46:E50" si="9">C46+D46</f>
        <v>0</v>
      </c>
      <c r="F46" s="417"/>
      <c r="G46" s="417"/>
    </row>
    <row r="47" spans="1:7" s="402" customFormat="1" ht="11.6" x14ac:dyDescent="0.3">
      <c r="A47" s="414">
        <v>4.3</v>
      </c>
      <c r="B47" s="415" t="s">
        <v>502</v>
      </c>
      <c r="C47" s="416">
        <v>0</v>
      </c>
      <c r="D47" s="417">
        <f t="shared" si="8"/>
        <v>0</v>
      </c>
      <c r="E47" s="417">
        <f t="shared" si="9"/>
        <v>0</v>
      </c>
      <c r="F47" s="417"/>
      <c r="G47" s="417"/>
    </row>
    <row r="48" spans="1:7" s="402" customFormat="1" ht="29.4" customHeight="1" x14ac:dyDescent="0.3">
      <c r="A48" s="414">
        <v>4.4000000000000004</v>
      </c>
      <c r="B48" s="418" t="s">
        <v>503</v>
      </c>
      <c r="C48" s="416">
        <v>0</v>
      </c>
      <c r="D48" s="417">
        <f t="shared" si="8"/>
        <v>0</v>
      </c>
      <c r="E48" s="417">
        <f t="shared" si="9"/>
        <v>0</v>
      </c>
      <c r="F48" s="417"/>
      <c r="G48" s="417"/>
    </row>
    <row r="49" spans="1:7" s="402" customFormat="1" ht="18.649999999999999" customHeight="1" x14ac:dyDescent="0.3">
      <c r="A49" s="414">
        <v>4.5</v>
      </c>
      <c r="B49" s="418" t="s">
        <v>388</v>
      </c>
      <c r="C49" s="416">
        <v>0</v>
      </c>
      <c r="D49" s="417">
        <f t="shared" si="8"/>
        <v>0</v>
      </c>
      <c r="E49" s="417">
        <f t="shared" si="9"/>
        <v>0</v>
      </c>
      <c r="F49" s="417"/>
      <c r="G49" s="417"/>
    </row>
    <row r="50" spans="1:7" s="402" customFormat="1" ht="11.6" x14ac:dyDescent="0.3">
      <c r="A50" s="414">
        <v>4.5999999999999996</v>
      </c>
      <c r="B50" s="418" t="s">
        <v>60</v>
      </c>
      <c r="C50" s="416">
        <v>0</v>
      </c>
      <c r="D50" s="417">
        <f t="shared" si="8"/>
        <v>0</v>
      </c>
      <c r="E50" s="417">
        <f t="shared" si="9"/>
        <v>0</v>
      </c>
      <c r="F50" s="417"/>
      <c r="G50" s="417"/>
    </row>
    <row r="51" spans="1:7" s="402" customFormat="1" ht="11.6" x14ac:dyDescent="0.3">
      <c r="A51" s="497" t="s">
        <v>504</v>
      </c>
      <c r="B51" s="497"/>
      <c r="C51" s="419">
        <f>SUM(C45:C50)</f>
        <v>0</v>
      </c>
      <c r="D51" s="420">
        <f t="shared" ref="D51:E51" si="10">SUM(D45:D50)</f>
        <v>0</v>
      </c>
      <c r="E51" s="420">
        <f t="shared" si="10"/>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1">SUM(D54:D55)</f>
        <v>0</v>
      </c>
      <c r="E53" s="420">
        <f t="shared" si="11"/>
        <v>0</v>
      </c>
      <c r="F53" s="420"/>
      <c r="G53" s="420"/>
    </row>
    <row r="54" spans="1:7" s="402" customFormat="1" ht="21" customHeight="1" x14ac:dyDescent="0.3">
      <c r="A54" s="421" t="s">
        <v>507</v>
      </c>
      <c r="B54" s="418" t="s">
        <v>508</v>
      </c>
      <c r="C54" s="416">
        <v>0</v>
      </c>
      <c r="D54" s="417">
        <f t="shared" ref="D54:D63" si="12">C54*19%</f>
        <v>0</v>
      </c>
      <c r="E54" s="417">
        <f t="shared" ref="E54:E55" si="13">C54+D54</f>
        <v>0</v>
      </c>
      <c r="F54" s="420"/>
      <c r="G54" s="417"/>
    </row>
    <row r="55" spans="1:7" s="402" customFormat="1" ht="11.6" x14ac:dyDescent="0.3">
      <c r="A55" s="421" t="s">
        <v>509</v>
      </c>
      <c r="B55" s="415" t="s">
        <v>510</v>
      </c>
      <c r="C55" s="416">
        <v>0</v>
      </c>
      <c r="D55" s="417">
        <f t="shared" si="12"/>
        <v>0</v>
      </c>
      <c r="E55" s="417">
        <f t="shared" si="13"/>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4">C57+D57</f>
        <v>0</v>
      </c>
      <c r="F57" s="415"/>
      <c r="G57" s="415"/>
    </row>
    <row r="58" spans="1:7" s="402" customFormat="1" ht="19.2" customHeight="1" x14ac:dyDescent="0.3">
      <c r="A58" s="421" t="s">
        <v>514</v>
      </c>
      <c r="B58" s="418" t="s">
        <v>515</v>
      </c>
      <c r="C58" s="416">
        <v>0</v>
      </c>
      <c r="D58" s="449">
        <v>0</v>
      </c>
      <c r="E58" s="417">
        <f t="shared" si="14"/>
        <v>0</v>
      </c>
      <c r="F58" s="415"/>
      <c r="G58" s="415"/>
    </row>
    <row r="59" spans="1:7" s="402" customFormat="1" ht="23.15" x14ac:dyDescent="0.3">
      <c r="A59" s="421" t="s">
        <v>516</v>
      </c>
      <c r="B59" s="418" t="s">
        <v>517</v>
      </c>
      <c r="C59" s="416">
        <v>0</v>
      </c>
      <c r="D59" s="449">
        <v>0</v>
      </c>
      <c r="E59" s="417">
        <f t="shared" si="14"/>
        <v>0</v>
      </c>
      <c r="F59" s="415"/>
      <c r="G59" s="415"/>
    </row>
    <row r="60" spans="1:7" s="402" customFormat="1" ht="21.65" customHeight="1" x14ac:dyDescent="0.3">
      <c r="A60" s="421" t="s">
        <v>518</v>
      </c>
      <c r="B60" s="418" t="s">
        <v>519</v>
      </c>
      <c r="C60" s="416">
        <v>0</v>
      </c>
      <c r="D60" s="449">
        <v>0</v>
      </c>
      <c r="E60" s="417">
        <f t="shared" si="14"/>
        <v>0</v>
      </c>
      <c r="F60" s="415"/>
      <c r="G60" s="415"/>
    </row>
    <row r="61" spans="1:7" s="402" customFormat="1" ht="24.65" customHeight="1" x14ac:dyDescent="0.3">
      <c r="A61" s="421" t="s">
        <v>520</v>
      </c>
      <c r="B61" s="418" t="s">
        <v>521</v>
      </c>
      <c r="C61" s="416">
        <v>0</v>
      </c>
      <c r="D61" s="449">
        <v>0</v>
      </c>
      <c r="E61" s="417">
        <f t="shared" si="14"/>
        <v>0</v>
      </c>
      <c r="F61" s="415"/>
      <c r="G61" s="415"/>
    </row>
    <row r="62" spans="1:7" s="402" customFormat="1" ht="19.2" customHeight="1" x14ac:dyDescent="0.3">
      <c r="A62" s="421">
        <v>5.3</v>
      </c>
      <c r="B62" s="418" t="s">
        <v>522</v>
      </c>
      <c r="C62" s="416">
        <v>0</v>
      </c>
      <c r="D62" s="417">
        <f t="shared" si="12"/>
        <v>0</v>
      </c>
      <c r="E62" s="417">
        <f t="shared" si="14"/>
        <v>0</v>
      </c>
      <c r="F62" s="417"/>
      <c r="G62" s="417"/>
    </row>
    <row r="63" spans="1:7" s="402" customFormat="1" ht="28.85" customHeight="1" x14ac:dyDescent="0.3">
      <c r="A63" s="421">
        <v>5.4</v>
      </c>
      <c r="B63" s="418" t="s">
        <v>416</v>
      </c>
      <c r="C63" s="416">
        <v>0</v>
      </c>
      <c r="D63" s="417">
        <f t="shared" si="12"/>
        <v>0</v>
      </c>
      <c r="E63" s="417">
        <f t="shared" si="14"/>
        <v>0</v>
      </c>
      <c r="F63" s="417"/>
      <c r="G63" s="417"/>
    </row>
    <row r="64" spans="1:7" s="402" customFormat="1" ht="11.6" x14ac:dyDescent="0.3">
      <c r="A64" s="497" t="s">
        <v>523</v>
      </c>
      <c r="B64" s="497"/>
      <c r="C64" s="419">
        <f>C53+C56+C62+C63</f>
        <v>0</v>
      </c>
      <c r="D64" s="420">
        <f t="shared" ref="D64:E64" si="15">D53+D56+D62+D63</f>
        <v>0</v>
      </c>
      <c r="E64" s="420">
        <f t="shared" si="15"/>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6">C67+D67</f>
        <v>0</v>
      </c>
      <c r="F67" s="428"/>
      <c r="G67" s="428"/>
    </row>
    <row r="68" spans="1:8" s="402" customFormat="1" ht="11.6" x14ac:dyDescent="0.3">
      <c r="A68" s="497" t="s">
        <v>527</v>
      </c>
      <c r="B68" s="497"/>
      <c r="C68" s="419">
        <f>SUM(C66:C67)</f>
        <v>0</v>
      </c>
      <c r="D68" s="420">
        <f t="shared" ref="D68:E68" si="17">SUM(D66:D67)</f>
        <v>0</v>
      </c>
      <c r="E68" s="420">
        <f t="shared" si="17"/>
        <v>0</v>
      </c>
      <c r="F68" s="429"/>
      <c r="G68" s="429"/>
    </row>
    <row r="69" spans="1:8" s="402" customFormat="1" ht="23.6" customHeight="1" x14ac:dyDescent="0.3">
      <c r="A69" s="503" t="s">
        <v>537</v>
      </c>
      <c r="B69" s="504"/>
      <c r="C69" s="419"/>
      <c r="D69" s="420"/>
      <c r="E69" s="420"/>
      <c r="F69" s="429"/>
      <c r="G69" s="429"/>
    </row>
    <row r="70" spans="1:8" s="402" customFormat="1" ht="23.15" x14ac:dyDescent="0.3">
      <c r="A70" s="33" t="s">
        <v>441</v>
      </c>
      <c r="B70" s="445" t="s">
        <v>538</v>
      </c>
      <c r="C70" s="416">
        <v>0</v>
      </c>
      <c r="D70" s="450">
        <v>0</v>
      </c>
      <c r="E70" s="417">
        <f t="shared" ref="E70:E71" si="18">C70+D70</f>
        <v>0</v>
      </c>
      <c r="F70" s="429"/>
      <c r="G70" s="429"/>
    </row>
    <row r="71" spans="1:8" s="402" customFormat="1" ht="11.6" x14ac:dyDescent="0.3">
      <c r="A71" s="33" t="s">
        <v>539</v>
      </c>
      <c r="B71" s="445" t="s">
        <v>540</v>
      </c>
      <c r="C71" s="416">
        <v>0</v>
      </c>
      <c r="D71" s="450">
        <v>0</v>
      </c>
      <c r="E71" s="417">
        <f t="shared" si="18"/>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19">D14+D17+D43+D51+D64+D68+D72</f>
        <v>0</v>
      </c>
      <c r="E73" s="419">
        <f t="shared" si="19"/>
        <v>0</v>
      </c>
      <c r="F73" s="447">
        <f>'Buget cerere'!I63</f>
        <v>0</v>
      </c>
      <c r="G73" s="447">
        <f t="shared" ref="G73" si="20">E73-F73</f>
        <v>0</v>
      </c>
      <c r="H73" s="448"/>
    </row>
    <row r="74" spans="1:8" s="402" customFormat="1" ht="11.6" x14ac:dyDescent="0.3">
      <c r="A74" s="497" t="s">
        <v>528</v>
      </c>
      <c r="B74" s="497"/>
      <c r="C74" s="419">
        <f>C11+C12+C13+C17+C45+C46+C54</f>
        <v>0</v>
      </c>
      <c r="D74" s="420">
        <f>D11+D12+D13+D17+D45+D46+D54</f>
        <v>0</v>
      </c>
      <c r="E74" s="420">
        <f>E11+E12+E13+E17+E45+E46+E54</f>
        <v>0</v>
      </c>
      <c r="F74" s="420"/>
      <c r="G74" s="420"/>
    </row>
  </sheetData>
  <mergeCells count="18">
    <mergeCell ref="A51:B51"/>
    <mergeCell ref="A15:G15"/>
    <mergeCell ref="A17:B17"/>
    <mergeCell ref="A18:G18"/>
    <mergeCell ref="A43:B43"/>
    <mergeCell ref="A44:G44"/>
    <mergeCell ref="A1:I1"/>
    <mergeCell ref="A6:A7"/>
    <mergeCell ref="B6:B7"/>
    <mergeCell ref="A9:G9"/>
    <mergeCell ref="A14:B14"/>
    <mergeCell ref="A52:G52"/>
    <mergeCell ref="A64:B64"/>
    <mergeCell ref="A65:G65"/>
    <mergeCell ref="A73:B73"/>
    <mergeCell ref="A74:B74"/>
    <mergeCell ref="A68:B68"/>
    <mergeCell ref="A69:B6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74"/>
  <sheetViews>
    <sheetView topLeftCell="A2" workbookViewId="0">
      <selection activeCell="A6" sqref="A6:XFD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490" t="s">
        <v>530</v>
      </c>
      <c r="B1" s="490"/>
      <c r="C1" s="490"/>
      <c r="D1" s="490"/>
      <c r="E1" s="490"/>
      <c r="F1" s="490"/>
      <c r="G1" s="490"/>
      <c r="H1" s="490"/>
      <c r="I1" s="490"/>
    </row>
    <row r="5" spans="1:9" s="402" customFormat="1" ht="12" thickBot="1" x14ac:dyDescent="0.35"/>
    <row r="6" spans="1:9" s="402" customFormat="1" ht="23.1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2" si="4">C20*19%</f>
        <v>0</v>
      </c>
      <c r="E20" s="417">
        <f t="shared" ref="E20:E42"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535</v>
      </c>
      <c r="B42" s="96" t="s">
        <v>536</v>
      </c>
      <c r="C42" s="416">
        <v>0</v>
      </c>
      <c r="D42" s="417">
        <f t="shared" si="4"/>
        <v>0</v>
      </c>
      <c r="E42" s="417">
        <f t="shared" si="5"/>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8">C46*19%</f>
        <v>0</v>
      </c>
      <c r="E46" s="417">
        <f t="shared" ref="E46:E50" si="9">C46+D46</f>
        <v>0</v>
      </c>
      <c r="F46" s="417"/>
      <c r="G46" s="417"/>
    </row>
    <row r="47" spans="1:7" s="402" customFormat="1" ht="11.6" x14ac:dyDescent="0.3">
      <c r="A47" s="414">
        <v>4.3</v>
      </c>
      <c r="B47" s="415" t="s">
        <v>502</v>
      </c>
      <c r="C47" s="416">
        <v>0</v>
      </c>
      <c r="D47" s="417">
        <f t="shared" si="8"/>
        <v>0</v>
      </c>
      <c r="E47" s="417">
        <f t="shared" si="9"/>
        <v>0</v>
      </c>
      <c r="F47" s="417"/>
      <c r="G47" s="417"/>
    </row>
    <row r="48" spans="1:7" s="402" customFormat="1" ht="29.4" customHeight="1" x14ac:dyDescent="0.3">
      <c r="A48" s="414">
        <v>4.4000000000000004</v>
      </c>
      <c r="B48" s="418" t="s">
        <v>503</v>
      </c>
      <c r="C48" s="416">
        <v>0</v>
      </c>
      <c r="D48" s="417">
        <f t="shared" si="8"/>
        <v>0</v>
      </c>
      <c r="E48" s="417">
        <f t="shared" si="9"/>
        <v>0</v>
      </c>
      <c r="F48" s="417"/>
      <c r="G48" s="417"/>
    </row>
    <row r="49" spans="1:7" s="402" customFormat="1" ht="18.649999999999999" customHeight="1" x14ac:dyDescent="0.3">
      <c r="A49" s="414">
        <v>4.5</v>
      </c>
      <c r="B49" s="418" t="s">
        <v>388</v>
      </c>
      <c r="C49" s="416">
        <v>0</v>
      </c>
      <c r="D49" s="417">
        <f t="shared" si="8"/>
        <v>0</v>
      </c>
      <c r="E49" s="417">
        <f t="shared" si="9"/>
        <v>0</v>
      </c>
      <c r="F49" s="417"/>
      <c r="G49" s="417"/>
    </row>
    <row r="50" spans="1:7" s="402" customFormat="1" ht="11.6" x14ac:dyDescent="0.3">
      <c r="A50" s="414">
        <v>4.5999999999999996</v>
      </c>
      <c r="B50" s="418" t="s">
        <v>60</v>
      </c>
      <c r="C50" s="416">
        <v>0</v>
      </c>
      <c r="D50" s="417">
        <f t="shared" si="8"/>
        <v>0</v>
      </c>
      <c r="E50" s="417">
        <f t="shared" si="9"/>
        <v>0</v>
      </c>
      <c r="F50" s="417"/>
      <c r="G50" s="417"/>
    </row>
    <row r="51" spans="1:7" s="402" customFormat="1" ht="11.6" x14ac:dyDescent="0.3">
      <c r="A51" s="497" t="s">
        <v>504</v>
      </c>
      <c r="B51" s="497"/>
      <c r="C51" s="419">
        <f>SUM(C45:C50)</f>
        <v>0</v>
      </c>
      <c r="D51" s="420">
        <f t="shared" ref="D51:E51" si="10">SUM(D45:D50)</f>
        <v>0</v>
      </c>
      <c r="E51" s="420">
        <f t="shared" si="10"/>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1">SUM(D54:D55)</f>
        <v>0</v>
      </c>
      <c r="E53" s="420">
        <f t="shared" si="11"/>
        <v>0</v>
      </c>
      <c r="F53" s="420"/>
      <c r="G53" s="420"/>
    </row>
    <row r="54" spans="1:7" s="402" customFormat="1" ht="21" customHeight="1" x14ac:dyDescent="0.3">
      <c r="A54" s="421" t="s">
        <v>507</v>
      </c>
      <c r="B54" s="418" t="s">
        <v>508</v>
      </c>
      <c r="C54" s="416">
        <v>0</v>
      </c>
      <c r="D54" s="417">
        <f t="shared" ref="D54:D63" si="12">C54*19%</f>
        <v>0</v>
      </c>
      <c r="E54" s="417">
        <f t="shared" ref="E54:E55" si="13">C54+D54</f>
        <v>0</v>
      </c>
      <c r="F54" s="420"/>
      <c r="G54" s="417"/>
    </row>
    <row r="55" spans="1:7" s="402" customFormat="1" ht="11.6" x14ac:dyDescent="0.3">
      <c r="A55" s="421" t="s">
        <v>509</v>
      </c>
      <c r="B55" s="415" t="s">
        <v>510</v>
      </c>
      <c r="C55" s="416">
        <v>0</v>
      </c>
      <c r="D55" s="417">
        <f t="shared" si="12"/>
        <v>0</v>
      </c>
      <c r="E55" s="417">
        <f t="shared" si="13"/>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4">C57+D57</f>
        <v>0</v>
      </c>
      <c r="F57" s="415"/>
      <c r="G57" s="415"/>
    </row>
    <row r="58" spans="1:7" s="402" customFormat="1" ht="19.2" customHeight="1" x14ac:dyDescent="0.3">
      <c r="A58" s="421" t="s">
        <v>514</v>
      </c>
      <c r="B58" s="418" t="s">
        <v>515</v>
      </c>
      <c r="C58" s="416">
        <v>0</v>
      </c>
      <c r="D58" s="449">
        <v>0</v>
      </c>
      <c r="E58" s="417">
        <f t="shared" si="14"/>
        <v>0</v>
      </c>
      <c r="F58" s="415"/>
      <c r="G58" s="415"/>
    </row>
    <row r="59" spans="1:7" s="402" customFormat="1" ht="23.15" x14ac:dyDescent="0.3">
      <c r="A59" s="421" t="s">
        <v>516</v>
      </c>
      <c r="B59" s="418" t="s">
        <v>517</v>
      </c>
      <c r="C59" s="416">
        <v>0</v>
      </c>
      <c r="D59" s="449">
        <v>0</v>
      </c>
      <c r="E59" s="417">
        <f t="shared" si="14"/>
        <v>0</v>
      </c>
      <c r="F59" s="415"/>
      <c r="G59" s="415"/>
    </row>
    <row r="60" spans="1:7" s="402" customFormat="1" ht="21.65" customHeight="1" x14ac:dyDescent="0.3">
      <c r="A60" s="421" t="s">
        <v>518</v>
      </c>
      <c r="B60" s="418" t="s">
        <v>519</v>
      </c>
      <c r="C60" s="416">
        <v>0</v>
      </c>
      <c r="D60" s="449">
        <v>0</v>
      </c>
      <c r="E60" s="417">
        <f t="shared" si="14"/>
        <v>0</v>
      </c>
      <c r="F60" s="415"/>
      <c r="G60" s="415"/>
    </row>
    <row r="61" spans="1:7" s="402" customFormat="1" ht="24.65" customHeight="1" x14ac:dyDescent="0.3">
      <c r="A61" s="421" t="s">
        <v>520</v>
      </c>
      <c r="B61" s="418" t="s">
        <v>521</v>
      </c>
      <c r="C61" s="416">
        <v>0</v>
      </c>
      <c r="D61" s="449">
        <v>0</v>
      </c>
      <c r="E61" s="417">
        <f t="shared" si="14"/>
        <v>0</v>
      </c>
      <c r="F61" s="415"/>
      <c r="G61" s="415"/>
    </row>
    <row r="62" spans="1:7" s="402" customFormat="1" ht="19.2" customHeight="1" x14ac:dyDescent="0.3">
      <c r="A62" s="421">
        <v>5.3</v>
      </c>
      <c r="B62" s="418" t="s">
        <v>522</v>
      </c>
      <c r="C62" s="416">
        <v>0</v>
      </c>
      <c r="D62" s="417">
        <f t="shared" si="12"/>
        <v>0</v>
      </c>
      <c r="E62" s="417">
        <f t="shared" si="14"/>
        <v>0</v>
      </c>
      <c r="F62" s="417"/>
      <c r="G62" s="417"/>
    </row>
    <row r="63" spans="1:7" s="402" customFormat="1" ht="28.85" customHeight="1" x14ac:dyDescent="0.3">
      <c r="A63" s="421">
        <v>5.4</v>
      </c>
      <c r="B63" s="418" t="s">
        <v>416</v>
      </c>
      <c r="C63" s="416">
        <v>0</v>
      </c>
      <c r="D63" s="417">
        <f t="shared" si="12"/>
        <v>0</v>
      </c>
      <c r="E63" s="417">
        <f t="shared" si="14"/>
        <v>0</v>
      </c>
      <c r="F63" s="417"/>
      <c r="G63" s="417"/>
    </row>
    <row r="64" spans="1:7" s="402" customFormat="1" ht="11.6" x14ac:dyDescent="0.3">
      <c r="A64" s="497" t="s">
        <v>523</v>
      </c>
      <c r="B64" s="497"/>
      <c r="C64" s="419">
        <f>C53+C56+C62+C63</f>
        <v>0</v>
      </c>
      <c r="D64" s="420">
        <f t="shared" ref="D64:E64" si="15">D53+D56+D62+D63</f>
        <v>0</v>
      </c>
      <c r="E64" s="420">
        <f t="shared" si="15"/>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6">C67+D67</f>
        <v>0</v>
      </c>
      <c r="F67" s="428"/>
      <c r="G67" s="428"/>
    </row>
    <row r="68" spans="1:8" s="402" customFormat="1" ht="11.6" x14ac:dyDescent="0.3">
      <c r="A68" s="497" t="s">
        <v>527</v>
      </c>
      <c r="B68" s="497"/>
      <c r="C68" s="419">
        <f>SUM(C66:C67)</f>
        <v>0</v>
      </c>
      <c r="D68" s="420">
        <f t="shared" ref="D68:E68" si="17">SUM(D66:D67)</f>
        <v>0</v>
      </c>
      <c r="E68" s="420">
        <f t="shared" si="17"/>
        <v>0</v>
      </c>
      <c r="F68" s="429"/>
      <c r="G68" s="429"/>
    </row>
    <row r="69" spans="1:8" s="402" customFormat="1" ht="23.6" customHeight="1" x14ac:dyDescent="0.3">
      <c r="A69" s="503" t="s">
        <v>537</v>
      </c>
      <c r="B69" s="504"/>
      <c r="C69" s="419"/>
      <c r="D69" s="420"/>
      <c r="E69" s="420"/>
      <c r="F69" s="429"/>
      <c r="G69" s="429"/>
    </row>
    <row r="70" spans="1:8" s="402" customFormat="1" ht="23.15" x14ac:dyDescent="0.3">
      <c r="A70" s="33" t="s">
        <v>441</v>
      </c>
      <c r="B70" s="445" t="s">
        <v>538</v>
      </c>
      <c r="C70" s="416">
        <v>0</v>
      </c>
      <c r="D70" s="450">
        <v>0</v>
      </c>
      <c r="E70" s="417">
        <f t="shared" ref="E70:E71" si="18">C70+D70</f>
        <v>0</v>
      </c>
      <c r="F70" s="429"/>
      <c r="G70" s="429"/>
    </row>
    <row r="71" spans="1:8" s="402" customFormat="1" ht="11.6" x14ac:dyDescent="0.3">
      <c r="A71" s="33" t="s">
        <v>539</v>
      </c>
      <c r="B71" s="445" t="s">
        <v>540</v>
      </c>
      <c r="C71" s="416">
        <v>0</v>
      </c>
      <c r="D71" s="450">
        <v>0</v>
      </c>
      <c r="E71" s="417">
        <f t="shared" si="18"/>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19">D14+D17+D43+D51+D64+D68+D72</f>
        <v>0</v>
      </c>
      <c r="E73" s="419">
        <f t="shared" si="19"/>
        <v>0</v>
      </c>
      <c r="F73" s="447">
        <f>'Buget cerere'!I63</f>
        <v>0</v>
      </c>
      <c r="G73" s="447">
        <f t="shared" ref="G73" si="20">E73-F73</f>
        <v>0</v>
      </c>
      <c r="H73" s="448"/>
    </row>
    <row r="74" spans="1:8" s="402" customFormat="1" ht="11.6" x14ac:dyDescent="0.3">
      <c r="A74" s="497" t="s">
        <v>528</v>
      </c>
      <c r="B74" s="497"/>
      <c r="C74" s="419">
        <f>C11+C12+C13+C17+C45+C46+C54</f>
        <v>0</v>
      </c>
      <c r="D74" s="420">
        <f>D11+D12+D13+D17+D45+D46+D54</f>
        <v>0</v>
      </c>
      <c r="E74" s="420">
        <f>E11+E12+E13+E17+E45+E46+E54</f>
        <v>0</v>
      </c>
      <c r="F74" s="420"/>
      <c r="G74" s="420"/>
    </row>
  </sheetData>
  <mergeCells count="18">
    <mergeCell ref="A43:B43"/>
    <mergeCell ref="A44:G44"/>
    <mergeCell ref="A51:B51"/>
    <mergeCell ref="A52:G52"/>
    <mergeCell ref="A1:I1"/>
    <mergeCell ref="A6:A7"/>
    <mergeCell ref="B6:B7"/>
    <mergeCell ref="A9:G9"/>
    <mergeCell ref="A14:B14"/>
    <mergeCell ref="A15:G15"/>
    <mergeCell ref="A17:B17"/>
    <mergeCell ref="A18:G18"/>
    <mergeCell ref="A74:B74"/>
    <mergeCell ref="A64:B64"/>
    <mergeCell ref="A65:G65"/>
    <mergeCell ref="A68:B68"/>
    <mergeCell ref="A69:B69"/>
    <mergeCell ref="A73:B7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74"/>
  <sheetViews>
    <sheetView topLeftCell="A61" workbookViewId="0">
      <selection activeCell="A69" sqref="A69:B69"/>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490" t="s">
        <v>529</v>
      </c>
      <c r="B1" s="490"/>
      <c r="C1" s="490"/>
      <c r="D1" s="490"/>
      <c r="E1" s="490"/>
      <c r="F1" s="490"/>
      <c r="G1" s="490"/>
      <c r="H1" s="490"/>
      <c r="I1" s="490"/>
    </row>
    <row r="5" spans="1:9" s="402" customFormat="1" ht="12" thickBot="1" x14ac:dyDescent="0.35"/>
    <row r="6" spans="1:9" s="402" customFormat="1" ht="23.1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2" si="4">C20*19%</f>
        <v>0</v>
      </c>
      <c r="E20" s="417">
        <f t="shared" ref="E20:E42"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547</v>
      </c>
      <c r="B42" s="96" t="s">
        <v>536</v>
      </c>
      <c r="C42" s="416">
        <v>0</v>
      </c>
      <c r="D42" s="417">
        <f t="shared" si="4"/>
        <v>0</v>
      </c>
      <c r="E42" s="417">
        <f t="shared" si="5"/>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8">C46*19%</f>
        <v>0</v>
      </c>
      <c r="E46" s="417">
        <f t="shared" ref="E46:E50" si="9">C46+D46</f>
        <v>0</v>
      </c>
      <c r="F46" s="417"/>
      <c r="G46" s="417"/>
    </row>
    <row r="47" spans="1:7" s="402" customFormat="1" ht="11.6" x14ac:dyDescent="0.3">
      <c r="A47" s="414">
        <v>4.3</v>
      </c>
      <c r="B47" s="415" t="s">
        <v>502</v>
      </c>
      <c r="C47" s="416">
        <v>0</v>
      </c>
      <c r="D47" s="417">
        <f t="shared" si="8"/>
        <v>0</v>
      </c>
      <c r="E47" s="417">
        <f t="shared" si="9"/>
        <v>0</v>
      </c>
      <c r="F47" s="417"/>
      <c r="G47" s="417"/>
    </row>
    <row r="48" spans="1:7" s="402" customFormat="1" ht="29.4" customHeight="1" x14ac:dyDescent="0.3">
      <c r="A48" s="414">
        <v>4.4000000000000004</v>
      </c>
      <c r="B48" s="418" t="s">
        <v>503</v>
      </c>
      <c r="C48" s="416">
        <v>0</v>
      </c>
      <c r="D48" s="417">
        <f t="shared" si="8"/>
        <v>0</v>
      </c>
      <c r="E48" s="417">
        <f t="shared" si="9"/>
        <v>0</v>
      </c>
      <c r="F48" s="417"/>
      <c r="G48" s="417"/>
    </row>
    <row r="49" spans="1:7" s="402" customFormat="1" ht="18.649999999999999" customHeight="1" x14ac:dyDescent="0.3">
      <c r="A49" s="414">
        <v>4.5</v>
      </c>
      <c r="B49" s="418" t="s">
        <v>388</v>
      </c>
      <c r="C49" s="416">
        <v>0</v>
      </c>
      <c r="D49" s="417">
        <f t="shared" si="8"/>
        <v>0</v>
      </c>
      <c r="E49" s="417">
        <f t="shared" si="9"/>
        <v>0</v>
      </c>
      <c r="F49" s="417"/>
      <c r="G49" s="417"/>
    </row>
    <row r="50" spans="1:7" s="402" customFormat="1" ht="11.6" x14ac:dyDescent="0.3">
      <c r="A50" s="414">
        <v>4.5999999999999996</v>
      </c>
      <c r="B50" s="418" t="s">
        <v>60</v>
      </c>
      <c r="C50" s="416">
        <v>0</v>
      </c>
      <c r="D50" s="417">
        <f t="shared" si="8"/>
        <v>0</v>
      </c>
      <c r="E50" s="417">
        <f t="shared" si="9"/>
        <v>0</v>
      </c>
      <c r="F50" s="417"/>
      <c r="G50" s="417"/>
    </row>
    <row r="51" spans="1:7" s="402" customFormat="1" ht="11.6" x14ac:dyDescent="0.3">
      <c r="A51" s="497" t="s">
        <v>504</v>
      </c>
      <c r="B51" s="497"/>
      <c r="C51" s="419">
        <f>SUM(C45:C50)</f>
        <v>0</v>
      </c>
      <c r="D51" s="420">
        <f t="shared" ref="D51:E51" si="10">SUM(D45:D50)</f>
        <v>0</v>
      </c>
      <c r="E51" s="420">
        <f t="shared" si="10"/>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1">SUM(D54:D55)</f>
        <v>0</v>
      </c>
      <c r="E53" s="420">
        <f t="shared" si="11"/>
        <v>0</v>
      </c>
      <c r="F53" s="420"/>
      <c r="G53" s="420"/>
    </row>
    <row r="54" spans="1:7" s="402" customFormat="1" ht="21" customHeight="1" x14ac:dyDescent="0.3">
      <c r="A54" s="421" t="s">
        <v>507</v>
      </c>
      <c r="B54" s="418" t="s">
        <v>508</v>
      </c>
      <c r="C54" s="416">
        <v>0</v>
      </c>
      <c r="D54" s="417">
        <f t="shared" ref="D54:D63" si="12">C54*19%</f>
        <v>0</v>
      </c>
      <c r="E54" s="417">
        <f t="shared" ref="E54:E55" si="13">C54+D54</f>
        <v>0</v>
      </c>
      <c r="F54" s="420"/>
      <c r="G54" s="417"/>
    </row>
    <row r="55" spans="1:7" s="402" customFormat="1" ht="11.6" x14ac:dyDescent="0.3">
      <c r="A55" s="421" t="s">
        <v>509</v>
      </c>
      <c r="B55" s="415" t="s">
        <v>510</v>
      </c>
      <c r="C55" s="416">
        <v>0</v>
      </c>
      <c r="D55" s="417">
        <f t="shared" si="12"/>
        <v>0</v>
      </c>
      <c r="E55" s="417">
        <f t="shared" si="13"/>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4">C57+D57</f>
        <v>0</v>
      </c>
      <c r="F57" s="415"/>
      <c r="G57" s="415"/>
    </row>
    <row r="58" spans="1:7" s="402" customFormat="1" ht="19.2" customHeight="1" x14ac:dyDescent="0.3">
      <c r="A58" s="421" t="s">
        <v>514</v>
      </c>
      <c r="B58" s="418" t="s">
        <v>515</v>
      </c>
      <c r="C58" s="416">
        <v>0</v>
      </c>
      <c r="D58" s="449">
        <v>0</v>
      </c>
      <c r="E58" s="417">
        <f t="shared" si="14"/>
        <v>0</v>
      </c>
      <c r="F58" s="415"/>
      <c r="G58" s="415"/>
    </row>
    <row r="59" spans="1:7" s="402" customFormat="1" ht="23.15" x14ac:dyDescent="0.3">
      <c r="A59" s="421" t="s">
        <v>516</v>
      </c>
      <c r="B59" s="418" t="s">
        <v>517</v>
      </c>
      <c r="C59" s="416">
        <v>0</v>
      </c>
      <c r="D59" s="449">
        <v>0</v>
      </c>
      <c r="E59" s="417">
        <f t="shared" si="14"/>
        <v>0</v>
      </c>
      <c r="F59" s="415"/>
      <c r="G59" s="415"/>
    </row>
    <row r="60" spans="1:7" s="402" customFormat="1" ht="21.65" customHeight="1" x14ac:dyDescent="0.3">
      <c r="A60" s="421" t="s">
        <v>518</v>
      </c>
      <c r="B60" s="418" t="s">
        <v>519</v>
      </c>
      <c r="C60" s="416">
        <v>0</v>
      </c>
      <c r="D60" s="449">
        <v>0</v>
      </c>
      <c r="E60" s="417">
        <f t="shared" si="14"/>
        <v>0</v>
      </c>
      <c r="F60" s="415"/>
      <c r="G60" s="415"/>
    </row>
    <row r="61" spans="1:7" s="402" customFormat="1" ht="24.65" customHeight="1" x14ac:dyDescent="0.3">
      <c r="A61" s="421" t="s">
        <v>520</v>
      </c>
      <c r="B61" s="418" t="s">
        <v>521</v>
      </c>
      <c r="C61" s="416">
        <v>0</v>
      </c>
      <c r="D61" s="449">
        <v>0</v>
      </c>
      <c r="E61" s="417">
        <f t="shared" si="14"/>
        <v>0</v>
      </c>
      <c r="F61" s="415"/>
      <c r="G61" s="415"/>
    </row>
    <row r="62" spans="1:7" s="402" customFormat="1" ht="19.2" customHeight="1" x14ac:dyDescent="0.3">
      <c r="A62" s="421">
        <v>5.3</v>
      </c>
      <c r="B62" s="418" t="s">
        <v>522</v>
      </c>
      <c r="C62" s="416">
        <v>0</v>
      </c>
      <c r="D62" s="417">
        <f t="shared" si="12"/>
        <v>0</v>
      </c>
      <c r="E62" s="417">
        <f t="shared" si="14"/>
        <v>0</v>
      </c>
      <c r="F62" s="417"/>
      <c r="G62" s="417"/>
    </row>
    <row r="63" spans="1:7" s="402" customFormat="1" ht="28.85" customHeight="1" x14ac:dyDescent="0.3">
      <c r="A63" s="421">
        <v>5.4</v>
      </c>
      <c r="B63" s="418" t="s">
        <v>416</v>
      </c>
      <c r="C63" s="416">
        <v>0</v>
      </c>
      <c r="D63" s="417">
        <f t="shared" si="12"/>
        <v>0</v>
      </c>
      <c r="E63" s="417">
        <f t="shared" si="14"/>
        <v>0</v>
      </c>
      <c r="F63" s="417"/>
      <c r="G63" s="417"/>
    </row>
    <row r="64" spans="1:7" s="402" customFormat="1" ht="11.6" x14ac:dyDescent="0.3">
      <c r="A64" s="497" t="s">
        <v>523</v>
      </c>
      <c r="B64" s="497"/>
      <c r="C64" s="419">
        <f>C53+C56+C62+C63</f>
        <v>0</v>
      </c>
      <c r="D64" s="420">
        <f t="shared" ref="D64:E64" si="15">D53+D56+D62+D63</f>
        <v>0</v>
      </c>
      <c r="E64" s="420">
        <f t="shared" si="15"/>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6">C67+D67</f>
        <v>0</v>
      </c>
      <c r="F67" s="428"/>
      <c r="G67" s="428"/>
    </row>
    <row r="68" spans="1:8" s="402" customFormat="1" ht="11.6" x14ac:dyDescent="0.3">
      <c r="A68" s="497" t="s">
        <v>527</v>
      </c>
      <c r="B68" s="497"/>
      <c r="C68" s="419">
        <f>SUM(C66:C67)</f>
        <v>0</v>
      </c>
      <c r="D68" s="420">
        <f t="shared" ref="D68:E68" si="17">SUM(D66:D67)</f>
        <v>0</v>
      </c>
      <c r="E68" s="420">
        <f t="shared" si="17"/>
        <v>0</v>
      </c>
      <c r="F68" s="429"/>
      <c r="G68" s="429"/>
    </row>
    <row r="69" spans="1:8" s="402" customFormat="1" ht="23.6" customHeight="1" x14ac:dyDescent="0.3">
      <c r="A69" s="514" t="s">
        <v>537</v>
      </c>
      <c r="B69" s="504"/>
      <c r="C69" s="419"/>
      <c r="D69" s="420"/>
      <c r="E69" s="420"/>
      <c r="F69" s="429"/>
      <c r="G69" s="429"/>
    </row>
    <row r="70" spans="1:8" s="402" customFormat="1" ht="23.15" x14ac:dyDescent="0.3">
      <c r="A70" s="33" t="s">
        <v>441</v>
      </c>
      <c r="B70" s="445" t="s">
        <v>538</v>
      </c>
      <c r="C70" s="416">
        <v>0</v>
      </c>
      <c r="D70" s="450">
        <v>0</v>
      </c>
      <c r="E70" s="417">
        <f t="shared" ref="E70:E71" si="18">C70+D70</f>
        <v>0</v>
      </c>
      <c r="F70" s="429"/>
      <c r="G70" s="429"/>
    </row>
    <row r="71" spans="1:8" s="402" customFormat="1" ht="11.6" x14ac:dyDescent="0.3">
      <c r="A71" s="33" t="s">
        <v>539</v>
      </c>
      <c r="B71" s="445" t="s">
        <v>540</v>
      </c>
      <c r="C71" s="416">
        <v>0</v>
      </c>
      <c r="D71" s="450">
        <v>0</v>
      </c>
      <c r="E71" s="417">
        <f t="shared" si="18"/>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19">D14+D17+D43+D51+D64+D68+D72</f>
        <v>0</v>
      </c>
      <c r="E73" s="419">
        <f t="shared" si="19"/>
        <v>0</v>
      </c>
      <c r="F73" s="447">
        <f>'Buget cerere'!I63</f>
        <v>0</v>
      </c>
      <c r="G73" s="447">
        <f t="shared" ref="G73" si="20">E73-F73</f>
        <v>0</v>
      </c>
      <c r="H73" s="448"/>
    </row>
    <row r="74" spans="1:8" s="402" customFormat="1" ht="11.6" x14ac:dyDescent="0.3">
      <c r="A74" s="497" t="s">
        <v>528</v>
      </c>
      <c r="B74" s="497"/>
      <c r="C74" s="419">
        <f>C11+C12+C13+C17+C45+C46+C54</f>
        <v>0</v>
      </c>
      <c r="D74" s="420">
        <f>D11+D12+D13+D17+D45+D46+D54</f>
        <v>0</v>
      </c>
      <c r="E74" s="420">
        <f>E11+E12+E13+E17+E45+E46+E54</f>
        <v>0</v>
      </c>
      <c r="F74" s="420"/>
      <c r="G74" s="420"/>
    </row>
  </sheetData>
  <mergeCells count="18">
    <mergeCell ref="A15:G15"/>
    <mergeCell ref="A17:B17"/>
    <mergeCell ref="A18:G18"/>
    <mergeCell ref="A1:I1"/>
    <mergeCell ref="A6:A7"/>
    <mergeCell ref="B6:B7"/>
    <mergeCell ref="A9:G9"/>
    <mergeCell ref="A14:B14"/>
    <mergeCell ref="A43:B43"/>
    <mergeCell ref="A44:G44"/>
    <mergeCell ref="A51:B51"/>
    <mergeCell ref="A52:G52"/>
    <mergeCell ref="A64:B64"/>
    <mergeCell ref="A65:G65"/>
    <mergeCell ref="A68:B68"/>
    <mergeCell ref="A69:B69"/>
    <mergeCell ref="A73:B73"/>
    <mergeCell ref="A74:B7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21"/>
  <sheetViews>
    <sheetView topLeftCell="A97" workbookViewId="0">
      <selection activeCell="C90" sqref="C90"/>
    </sheetView>
  </sheetViews>
  <sheetFormatPr defaultColWidth="8.84375" defaultRowHeight="14.6" x14ac:dyDescent="0.4"/>
  <cols>
    <col min="1" max="1" width="5.07421875" style="62" customWidth="1"/>
    <col min="2" max="2" width="66.53515625" style="155" customWidth="1"/>
    <col min="3" max="3" width="15" style="65" customWidth="1"/>
    <col min="4" max="4" width="15" style="116" customWidth="1"/>
    <col min="5" max="5" width="15" style="65" hidden="1" customWidth="1"/>
    <col min="6" max="9" width="15" style="65" customWidth="1"/>
    <col min="10" max="10" width="15" style="66" customWidth="1"/>
    <col min="11" max="11" width="15" style="67" customWidth="1"/>
    <col min="12" max="19" width="15" customWidth="1"/>
    <col min="20" max="21" width="11.53515625" customWidth="1"/>
  </cols>
  <sheetData>
    <row r="1" spans="1:11" ht="27.75" customHeight="1" x14ac:dyDescent="0.45">
      <c r="A1" s="525" t="s">
        <v>361</v>
      </c>
      <c r="B1" s="525"/>
      <c r="C1" s="525"/>
      <c r="D1" s="525"/>
      <c r="E1" s="525"/>
      <c r="F1" s="525"/>
      <c r="G1" s="525"/>
      <c r="H1" s="525"/>
      <c r="I1" s="525"/>
    </row>
    <row r="2" spans="1:11" ht="27.75" customHeight="1" x14ac:dyDescent="0.45">
      <c r="B2" s="68"/>
      <c r="C2" s="63"/>
      <c r="D2" s="64"/>
    </row>
    <row r="3" spans="1:11" ht="17.25" customHeight="1" x14ac:dyDescent="0.4">
      <c r="B3" s="529" t="s">
        <v>417</v>
      </c>
      <c r="C3" s="529"/>
      <c r="D3" s="529"/>
      <c r="E3" s="529"/>
      <c r="F3" s="529"/>
      <c r="G3" s="529"/>
      <c r="H3" s="529"/>
      <c r="I3" s="529"/>
    </row>
    <row r="4" spans="1:11" ht="1.5" customHeight="1" x14ac:dyDescent="0.4">
      <c r="B4" s="69"/>
      <c r="C4" s="70"/>
      <c r="D4" s="71"/>
      <c r="E4" s="72"/>
      <c r="F4" s="72"/>
      <c r="G4" s="72"/>
      <c r="H4" s="72"/>
      <c r="I4" s="72"/>
    </row>
    <row r="5" spans="1:11" ht="15.45" x14ac:dyDescent="0.4">
      <c r="B5" s="530" t="s">
        <v>90</v>
      </c>
      <c r="C5" s="530" t="s">
        <v>91</v>
      </c>
      <c r="D5" s="64"/>
      <c r="I5" s="65" t="s">
        <v>358</v>
      </c>
    </row>
    <row r="6" spans="1:11" ht="26.6" x14ac:dyDescent="0.45">
      <c r="B6" s="68"/>
      <c r="C6" s="73" t="s">
        <v>92</v>
      </c>
      <c r="D6" s="74" t="s">
        <v>93</v>
      </c>
      <c r="E6" s="75" t="s">
        <v>94</v>
      </c>
      <c r="F6" s="531" t="s">
        <v>95</v>
      </c>
      <c r="G6" s="531"/>
      <c r="H6" s="531"/>
      <c r="I6" s="532"/>
    </row>
    <row r="7" spans="1:11" s="83" customFormat="1" ht="12.9" x14ac:dyDescent="0.35">
      <c r="A7" s="77"/>
      <c r="B7" s="78" t="s">
        <v>96</v>
      </c>
      <c r="C7" s="79" t="s">
        <v>97</v>
      </c>
      <c r="D7" s="80" t="s">
        <v>98</v>
      </c>
      <c r="E7" s="79" t="s">
        <v>99</v>
      </c>
      <c r="F7" s="73" t="s">
        <v>100</v>
      </c>
      <c r="G7" s="73" t="s">
        <v>101</v>
      </c>
      <c r="H7" s="73" t="s">
        <v>102</v>
      </c>
      <c r="I7" s="73" t="s">
        <v>103</v>
      </c>
      <c r="J7" s="81"/>
      <c r="K7" s="82"/>
    </row>
    <row r="8" spans="1:11" s="87" customFormat="1" ht="12.9" x14ac:dyDescent="0.3">
      <c r="A8" s="84"/>
      <c r="B8" s="526" t="str">
        <f>'Buget cerere'!B9:I9</f>
        <v>CAPITOL 1 Cheltuieli pentru obținerea si amenajarea terenului</v>
      </c>
      <c r="C8" s="527"/>
      <c r="D8" s="527"/>
      <c r="E8" s="527"/>
      <c r="F8" s="527"/>
      <c r="G8" s="527"/>
      <c r="H8" s="527"/>
      <c r="I8" s="528"/>
      <c r="J8" s="85"/>
      <c r="K8" s="86"/>
    </row>
    <row r="9" spans="1:11" s="93" customFormat="1" ht="12.9" x14ac:dyDescent="0.35">
      <c r="A9" s="88" t="str">
        <f>'Buget cerere'!A10</f>
        <v>1.1.</v>
      </c>
      <c r="B9" s="89" t="str">
        <f>'Buget cerere'!B10</f>
        <v>Obtinerea terenului</v>
      </c>
      <c r="C9" s="90">
        <f>'Buget cerere'!I10</f>
        <v>0</v>
      </c>
      <c r="D9" s="91" t="s">
        <v>428</v>
      </c>
      <c r="E9" s="520"/>
      <c r="F9" s="370" t="s">
        <v>428</v>
      </c>
      <c r="G9" s="370" t="s">
        <v>428</v>
      </c>
      <c r="H9" s="370" t="s">
        <v>428</v>
      </c>
      <c r="I9" s="370" t="s">
        <v>428</v>
      </c>
      <c r="J9" s="81" t="e">
        <f t="shared" ref="J9:J65" si="0">C9-D9</f>
        <v>#VALUE!</v>
      </c>
      <c r="K9" s="82"/>
    </row>
    <row r="10" spans="1:11" s="93" customFormat="1" ht="12.9" x14ac:dyDescent="0.35">
      <c r="A10" s="88" t="str">
        <f>'Buget cerere'!A11</f>
        <v>1.2.</v>
      </c>
      <c r="B10" s="89" t="str">
        <f>'Buget cerere'!B11</f>
        <v>Amenajarea terenului</v>
      </c>
      <c r="C10" s="90">
        <f>'Buget cerere'!I11</f>
        <v>0</v>
      </c>
      <c r="D10" s="91">
        <f t="shared" ref="D10:D13" si="1">IF(F10+G10+H10+I10&lt;&gt;C10,"EROARE!",F10+G10+H10+I10)</f>
        <v>0</v>
      </c>
      <c r="E10" s="520"/>
      <c r="F10" s="36">
        <v>0</v>
      </c>
      <c r="G10" s="36">
        <v>0</v>
      </c>
      <c r="H10" s="36">
        <v>0</v>
      </c>
      <c r="I10" s="36">
        <v>0</v>
      </c>
      <c r="J10" s="81">
        <f t="shared" si="0"/>
        <v>0</v>
      </c>
      <c r="K10" s="82"/>
    </row>
    <row r="11" spans="1:11" s="93" customFormat="1" ht="12.9" x14ac:dyDescent="0.35">
      <c r="A11" s="88" t="str">
        <f>'Buget cerere'!A12</f>
        <v>1.3.</v>
      </c>
      <c r="B11" s="89" t="str">
        <f>'Buget cerere'!B12</f>
        <v>Amenajari pentru protectia mediului si aducerea la starea initiala</v>
      </c>
      <c r="C11" s="90">
        <f>'Buget cerere'!I12</f>
        <v>0</v>
      </c>
      <c r="D11" s="91">
        <f t="shared" si="1"/>
        <v>0</v>
      </c>
      <c r="E11" s="520"/>
      <c r="F11" s="36">
        <v>0</v>
      </c>
      <c r="G11" s="36">
        <v>0</v>
      </c>
      <c r="H11" s="36">
        <v>0</v>
      </c>
      <c r="I11" s="36">
        <v>0</v>
      </c>
      <c r="J11" s="81"/>
      <c r="K11" s="82"/>
    </row>
    <row r="12" spans="1:11" s="93" customFormat="1" ht="12.9" x14ac:dyDescent="0.35">
      <c r="A12" s="88" t="str">
        <f>'Buget cerere'!A13</f>
        <v>1.4.</v>
      </c>
      <c r="B12" s="89" t="str">
        <f>'Buget cerere'!B13</f>
        <v xml:space="preserve">Cheltuieli pentru relocarea/protecția utilităților (devieri reţele de utilităţi din amplasament) </v>
      </c>
      <c r="C12" s="90">
        <f>'Buget cerere'!I13</f>
        <v>0</v>
      </c>
      <c r="D12" s="91">
        <f t="shared" si="1"/>
        <v>0</v>
      </c>
      <c r="E12" s="520"/>
      <c r="F12" s="36">
        <v>0</v>
      </c>
      <c r="G12" s="36">
        <v>0</v>
      </c>
      <c r="H12" s="36">
        <v>0</v>
      </c>
      <c r="I12" s="36">
        <v>0</v>
      </c>
      <c r="J12" s="81"/>
      <c r="K12" s="82"/>
    </row>
    <row r="13" spans="1:11" s="87" customFormat="1" ht="12.9" x14ac:dyDescent="0.35">
      <c r="A13" s="88"/>
      <c r="B13" s="94" t="str">
        <f>'Buget cerere'!B14</f>
        <v>TOTAL CAPITOL 1</v>
      </c>
      <c r="C13" s="90">
        <f>'Buget cerere'!I14</f>
        <v>0</v>
      </c>
      <c r="D13" s="91">
        <f t="shared" si="1"/>
        <v>0</v>
      </c>
      <c r="E13" s="521"/>
      <c r="F13" s="91">
        <f>SUM(F10:F12)</f>
        <v>0</v>
      </c>
      <c r="G13" s="91">
        <f t="shared" ref="G13:I13" si="2">SUM(G10:G12)</f>
        <v>0</v>
      </c>
      <c r="H13" s="91">
        <f t="shared" si="2"/>
        <v>0</v>
      </c>
      <c r="I13" s="91">
        <f t="shared" si="2"/>
        <v>0</v>
      </c>
      <c r="J13" s="81">
        <f t="shared" si="0"/>
        <v>0</v>
      </c>
      <c r="K13" s="82"/>
    </row>
    <row r="14" spans="1:11" s="87" customFormat="1" ht="12.9" x14ac:dyDescent="0.35">
      <c r="A14" s="88">
        <f>'Buget cerere'!A15</f>
        <v>2</v>
      </c>
      <c r="B14" s="526" t="str">
        <f>'Buget cerere'!B15:I15</f>
        <v>CAPITOL 2 Cheltuieli pt asigurarea utilităţilor necesare obiectivului</v>
      </c>
      <c r="C14" s="527"/>
      <c r="D14" s="527"/>
      <c r="E14" s="527"/>
      <c r="F14" s="527"/>
      <c r="G14" s="527"/>
      <c r="H14" s="527"/>
      <c r="I14" s="528"/>
      <c r="J14" s="81">
        <f t="shared" si="0"/>
        <v>0</v>
      </c>
      <c r="K14" s="82"/>
    </row>
    <row r="15" spans="1:11" s="93" customFormat="1" ht="12.9" x14ac:dyDescent="0.35">
      <c r="A15" s="88" t="str">
        <f>'Buget cerere'!A16</f>
        <v>2.1</v>
      </c>
      <c r="B15" s="95" t="str">
        <f>'Buget cerere'!B16</f>
        <v>Cheltuieli pentru asigurarea utilitatilor necesare obiectivului</v>
      </c>
      <c r="C15" s="90">
        <f>'Buget cerere'!I16</f>
        <v>0</v>
      </c>
      <c r="D15" s="91">
        <f t="shared" ref="D15:D16" si="3">IF(F15+G15+H15+I15&lt;&gt;C15,"EROARE!",F15+G15+H15+I15)</f>
        <v>0</v>
      </c>
      <c r="E15" s="519"/>
      <c r="F15" s="36">
        <v>0</v>
      </c>
      <c r="G15" s="36">
        <v>0</v>
      </c>
      <c r="H15" s="36">
        <v>0</v>
      </c>
      <c r="I15" s="36">
        <v>0</v>
      </c>
      <c r="J15" s="81">
        <f t="shared" si="0"/>
        <v>0</v>
      </c>
      <c r="K15" s="82"/>
    </row>
    <row r="16" spans="1:11" s="87" customFormat="1" ht="12.9" x14ac:dyDescent="0.35">
      <c r="A16" s="88"/>
      <c r="B16" s="94" t="str">
        <f>'Buget cerere'!B17</f>
        <v> TOTAL CAPITOL 2</v>
      </c>
      <c r="C16" s="90">
        <f>'Buget cerere'!I17</f>
        <v>0</v>
      </c>
      <c r="D16" s="91">
        <f t="shared" si="3"/>
        <v>0</v>
      </c>
      <c r="E16" s="521"/>
      <c r="F16" s="91">
        <f>F15</f>
        <v>0</v>
      </c>
      <c r="G16" s="91">
        <f>G15</f>
        <v>0</v>
      </c>
      <c r="H16" s="91">
        <f>H15</f>
        <v>0</v>
      </c>
      <c r="I16" s="91">
        <f>I15</f>
        <v>0</v>
      </c>
      <c r="J16" s="81">
        <f t="shared" si="0"/>
        <v>0</v>
      </c>
      <c r="K16" s="82"/>
    </row>
    <row r="17" spans="1:11" s="87" customFormat="1" ht="12.9" x14ac:dyDescent="0.35">
      <c r="A17" s="88" t="str">
        <f>'Buget cerere'!A18</f>
        <v>3</v>
      </c>
      <c r="B17" s="526" t="str">
        <f>'Buget cerere'!B18:I18</f>
        <v>CAPITOL 3 Cheltuieli pentru proiectare și asistență tehnică</v>
      </c>
      <c r="C17" s="527"/>
      <c r="D17" s="527"/>
      <c r="E17" s="527"/>
      <c r="F17" s="527"/>
      <c r="G17" s="527"/>
      <c r="H17" s="527"/>
      <c r="I17" s="528"/>
      <c r="J17" s="81">
        <f t="shared" si="0"/>
        <v>0</v>
      </c>
      <c r="K17" s="82"/>
    </row>
    <row r="18" spans="1:11" s="93" customFormat="1" ht="26.25" customHeight="1" x14ac:dyDescent="0.35">
      <c r="A18" s="88" t="str">
        <f>'Buget cerere'!A19</f>
        <v>3.1</v>
      </c>
      <c r="B18" s="96" t="str">
        <f>'Buget cerere'!B19</f>
        <v>Studii  (Studii de teren; Raport privind impactul asupra mediului; Alte studii specifice)</v>
      </c>
      <c r="C18" s="90">
        <f>'Buget cerere'!I19</f>
        <v>0</v>
      </c>
      <c r="D18" s="91">
        <f>IF(F18+G18+H18+I18&lt;&gt;C18,"EROARE!",F18+G18+H18+I18)</f>
        <v>0</v>
      </c>
      <c r="E18" s="519"/>
      <c r="F18" s="36">
        <v>0</v>
      </c>
      <c r="G18" s="36">
        <v>0</v>
      </c>
      <c r="H18" s="36">
        <v>0</v>
      </c>
      <c r="I18" s="36">
        <v>0</v>
      </c>
      <c r="J18" s="81">
        <f t="shared" si="0"/>
        <v>0</v>
      </c>
      <c r="K18" s="82"/>
    </row>
    <row r="19" spans="1:11" s="93" customFormat="1" ht="12.9" x14ac:dyDescent="0.35">
      <c r="A19" s="88" t="str">
        <f>'Buget cerere'!A20</f>
        <v>3.2</v>
      </c>
      <c r="B19" s="96" t="str">
        <f>'Buget cerere'!B20</f>
        <v>Documentații-suport si cheltuieli pentru obținere de avize, acorduri si autorizații</v>
      </c>
      <c r="C19" s="90">
        <f>'Buget cerere'!I20</f>
        <v>0</v>
      </c>
      <c r="D19" s="91">
        <f t="shared" ref="D19:D31" si="4">IF(F19+G19+H19+I19&lt;&gt;C19,"EROARE!",F19+G19+H19+I19)</f>
        <v>0</v>
      </c>
      <c r="E19" s="520"/>
      <c r="F19" s="36">
        <v>0</v>
      </c>
      <c r="G19" s="36">
        <v>0</v>
      </c>
      <c r="H19" s="36">
        <v>0</v>
      </c>
      <c r="I19" s="36">
        <v>0</v>
      </c>
      <c r="J19" s="81">
        <f t="shared" si="0"/>
        <v>0</v>
      </c>
      <c r="K19" s="82"/>
    </row>
    <row r="20" spans="1:11" s="93" customFormat="1" ht="12.9" x14ac:dyDescent="0.35">
      <c r="A20" s="88" t="str">
        <f>'Buget cerere'!A21</f>
        <v>3.3</v>
      </c>
      <c r="B20" s="96" t="str">
        <f>'Buget cerere'!B21</f>
        <v xml:space="preserve">Expertiză tehnică </v>
      </c>
      <c r="C20" s="90">
        <f>'Buget cerere'!I21</f>
        <v>0</v>
      </c>
      <c r="D20" s="91">
        <f t="shared" si="4"/>
        <v>0</v>
      </c>
      <c r="E20" s="520"/>
      <c r="F20" s="36">
        <v>0</v>
      </c>
      <c r="G20" s="36">
        <v>0</v>
      </c>
      <c r="H20" s="36">
        <v>0</v>
      </c>
      <c r="I20" s="36">
        <v>0</v>
      </c>
      <c r="J20" s="81">
        <f t="shared" si="0"/>
        <v>0</v>
      </c>
      <c r="K20" s="82"/>
    </row>
    <row r="21" spans="1:11" s="93" customFormat="1" ht="12.9" x14ac:dyDescent="0.35">
      <c r="A21" s="88" t="str">
        <f>'Buget cerere'!A22</f>
        <v>3.4</v>
      </c>
      <c r="B21" s="96" t="str">
        <f>'Buget cerere'!B22</f>
        <v xml:space="preserve">Certificarea performanței energetice și auditul energetic al clădirilor </v>
      </c>
      <c r="C21" s="90">
        <f>'Buget cerere'!I22</f>
        <v>0</v>
      </c>
      <c r="D21" s="91">
        <f t="shared" si="4"/>
        <v>0</v>
      </c>
      <c r="E21" s="520"/>
      <c r="F21" s="36">
        <v>0</v>
      </c>
      <c r="G21" s="36">
        <v>0</v>
      </c>
      <c r="H21" s="36">
        <v>0</v>
      </c>
      <c r="I21" s="36">
        <v>0</v>
      </c>
      <c r="J21" s="81">
        <f t="shared" si="0"/>
        <v>0</v>
      </c>
      <c r="K21" s="82"/>
    </row>
    <row r="22" spans="1:11" s="93" customFormat="1" ht="12.9" x14ac:dyDescent="0.35">
      <c r="A22" s="88" t="str">
        <f>'Buget cerere'!A23</f>
        <v>3.5</v>
      </c>
      <c r="B22" s="96" t="str">
        <f>'Buget cerere'!B23</f>
        <v>Proiectare</v>
      </c>
      <c r="C22" s="90">
        <f>'Buget cerere'!I23</f>
        <v>0</v>
      </c>
      <c r="D22" s="91">
        <f t="shared" si="4"/>
        <v>0</v>
      </c>
      <c r="E22" s="520"/>
      <c r="F22" s="36">
        <v>0</v>
      </c>
      <c r="G22" s="36">
        <v>0</v>
      </c>
      <c r="H22" s="36">
        <v>0</v>
      </c>
      <c r="I22" s="36">
        <v>0</v>
      </c>
      <c r="J22" s="81">
        <f t="shared" si="0"/>
        <v>0</v>
      </c>
      <c r="K22" s="82"/>
    </row>
    <row r="23" spans="1:11" s="93" customFormat="1" ht="12.9" x14ac:dyDescent="0.35">
      <c r="A23" s="88" t="str">
        <f>'Buget cerere'!A24</f>
        <v>3.6</v>
      </c>
      <c r="B23" s="96" t="str">
        <f>'Buget cerere'!B24</f>
        <v xml:space="preserve">Organizarea procedurilor de achiziție </v>
      </c>
      <c r="C23" s="90" t="str">
        <f>'Buget cerere'!I24</f>
        <v>N/A</v>
      </c>
      <c r="D23" s="91" t="s">
        <v>525</v>
      </c>
      <c r="E23" s="520"/>
      <c r="F23" s="376" t="s">
        <v>525</v>
      </c>
      <c r="G23" s="376" t="s">
        <v>525</v>
      </c>
      <c r="H23" s="376" t="s">
        <v>525</v>
      </c>
      <c r="I23" s="376" t="s">
        <v>525</v>
      </c>
      <c r="J23" s="81"/>
      <c r="K23" s="82"/>
    </row>
    <row r="24" spans="1:11" s="93" customFormat="1" ht="12.9" x14ac:dyDescent="0.35">
      <c r="A24" s="88" t="str">
        <f>'Buget cerere'!A25</f>
        <v>3.7</v>
      </c>
      <c r="B24" s="96" t="str">
        <f>'Buget cerere'!B25</f>
        <v xml:space="preserve">Consultanţă </v>
      </c>
      <c r="C24" s="90" t="str">
        <f>'Buget cerere'!I25</f>
        <v>N/A</v>
      </c>
      <c r="D24" s="91" t="s">
        <v>525</v>
      </c>
      <c r="E24" s="520"/>
      <c r="F24" s="376" t="s">
        <v>525</v>
      </c>
      <c r="G24" s="376" t="s">
        <v>525</v>
      </c>
      <c r="H24" s="376" t="s">
        <v>525</v>
      </c>
      <c r="I24" s="376" t="s">
        <v>525</v>
      </c>
      <c r="J24" s="81"/>
      <c r="K24" s="82"/>
    </row>
    <row r="25" spans="1:11" s="93" customFormat="1" ht="12.9" x14ac:dyDescent="0.35">
      <c r="A25" s="88" t="str">
        <f>'Buget cerere'!A26</f>
        <v>3.7.1</v>
      </c>
      <c r="B25" s="96" t="str">
        <f>'Buget cerere'!B26</f>
        <v xml:space="preserve"> Managementul de proiect pentru obiectivul de investiţii</v>
      </c>
      <c r="C25" s="90" t="str">
        <f>'Buget cerere'!I26</f>
        <v>N/A</v>
      </c>
      <c r="D25" s="91" t="s">
        <v>525</v>
      </c>
      <c r="E25" s="520"/>
      <c r="F25" s="376" t="s">
        <v>525</v>
      </c>
      <c r="G25" s="376" t="s">
        <v>525</v>
      </c>
      <c r="H25" s="376" t="s">
        <v>525</v>
      </c>
      <c r="I25" s="376" t="s">
        <v>525</v>
      </c>
      <c r="J25" s="81"/>
      <c r="K25" s="82"/>
    </row>
    <row r="26" spans="1:11" s="93" customFormat="1" ht="12.9" x14ac:dyDescent="0.35">
      <c r="A26" s="88" t="str">
        <f>'Buget cerere'!A27</f>
        <v>3.7.2</v>
      </c>
      <c r="B26" s="96" t="str">
        <f>'Buget cerere'!B27</f>
        <v xml:space="preserve">Audit financiar </v>
      </c>
      <c r="C26" s="90" t="str">
        <f>'Buget cerere'!I27</f>
        <v>N/A</v>
      </c>
      <c r="D26" s="91" t="s">
        <v>525</v>
      </c>
      <c r="E26" s="520"/>
      <c r="F26" s="376" t="s">
        <v>525</v>
      </c>
      <c r="G26" s="376" t="s">
        <v>525</v>
      </c>
      <c r="H26" s="376" t="s">
        <v>525</v>
      </c>
      <c r="I26" s="376" t="s">
        <v>525</v>
      </c>
      <c r="J26" s="81"/>
      <c r="K26" s="82"/>
    </row>
    <row r="27" spans="1:11" s="93" customFormat="1" ht="12.9" x14ac:dyDescent="0.35">
      <c r="A27" s="88" t="str">
        <f>'Buget cerere'!A28</f>
        <v>3.8</v>
      </c>
      <c r="B27" s="96" t="str">
        <f>'Buget cerere'!B28</f>
        <v>Asistenţă tehnică</v>
      </c>
      <c r="C27" s="90">
        <f>'Buget cerere'!I28</f>
        <v>0</v>
      </c>
      <c r="D27" s="91">
        <f t="shared" si="4"/>
        <v>0</v>
      </c>
      <c r="E27" s="520"/>
      <c r="F27" s="376">
        <f>F28+F29</f>
        <v>0</v>
      </c>
      <c r="G27" s="376">
        <f t="shared" ref="G27:I27" si="5">G28+G29</f>
        <v>0</v>
      </c>
      <c r="H27" s="376">
        <f t="shared" si="5"/>
        <v>0</v>
      </c>
      <c r="I27" s="376">
        <f t="shared" si="5"/>
        <v>0</v>
      </c>
      <c r="J27" s="81"/>
      <c r="K27" s="82"/>
    </row>
    <row r="28" spans="1:11" s="93" customFormat="1" ht="12.9" x14ac:dyDescent="0.35">
      <c r="A28" s="88" t="str">
        <f>'Buget cerere'!A29</f>
        <v>3.8.1</v>
      </c>
      <c r="B28" s="96" t="str">
        <f>'Buget cerere'!B29</f>
        <v xml:space="preserve">Asistenta tehnică din partea proiectantului </v>
      </c>
      <c r="C28" s="90">
        <f>'Buget cerere'!I29</f>
        <v>0</v>
      </c>
      <c r="D28" s="91">
        <f t="shared" si="4"/>
        <v>0</v>
      </c>
      <c r="E28" s="520"/>
      <c r="F28" s="36">
        <v>0</v>
      </c>
      <c r="G28" s="36">
        <v>0</v>
      </c>
      <c r="H28" s="36">
        <v>0</v>
      </c>
      <c r="I28" s="36">
        <v>0</v>
      </c>
      <c r="J28" s="81"/>
      <c r="K28" s="82"/>
    </row>
    <row r="29" spans="1:11" s="93" customFormat="1" ht="12.9" x14ac:dyDescent="0.35">
      <c r="A29" s="88" t="str">
        <f>'Buget cerere'!A30</f>
        <v>3.8.2</v>
      </c>
      <c r="B29" s="96" t="str">
        <f>'Buget cerere'!B30</f>
        <v>Dirigenție de șantier, asigurată de personal tehnic de specialitate, autorizat</v>
      </c>
      <c r="C29" s="90">
        <f>'Buget cerere'!I30</f>
        <v>0</v>
      </c>
      <c r="D29" s="91">
        <f t="shared" si="4"/>
        <v>0</v>
      </c>
      <c r="E29" s="520"/>
      <c r="F29" s="36">
        <v>0</v>
      </c>
      <c r="G29" s="36">
        <v>0</v>
      </c>
      <c r="H29" s="36">
        <v>0</v>
      </c>
      <c r="I29" s="36">
        <v>0</v>
      </c>
      <c r="J29" s="81"/>
      <c r="K29" s="82"/>
    </row>
    <row r="30" spans="1:11" s="93" customFormat="1" ht="23.15" x14ac:dyDescent="0.3">
      <c r="A30" s="33" t="s">
        <v>547</v>
      </c>
      <c r="B30" s="96" t="s">
        <v>536</v>
      </c>
      <c r="C30" s="90">
        <f>'Buget cerere'!I31</f>
        <v>0</v>
      </c>
      <c r="D30" s="91">
        <f t="shared" si="4"/>
        <v>0</v>
      </c>
      <c r="E30" s="520"/>
      <c r="F30" s="36">
        <v>0</v>
      </c>
      <c r="G30" s="36">
        <v>0</v>
      </c>
      <c r="H30" s="36">
        <v>0</v>
      </c>
      <c r="I30" s="36">
        <v>0</v>
      </c>
      <c r="J30" s="81"/>
      <c r="K30" s="82"/>
    </row>
    <row r="31" spans="1:11" s="87" customFormat="1" ht="12.9" x14ac:dyDescent="0.35">
      <c r="A31" s="88"/>
      <c r="B31" s="97" t="str">
        <f>'Buget cerere'!B32</f>
        <v> TOTAL CAPITOL 3</v>
      </c>
      <c r="C31" s="90">
        <f>'Buget cerere'!I32</f>
        <v>0</v>
      </c>
      <c r="D31" s="91">
        <f t="shared" si="4"/>
        <v>0</v>
      </c>
      <c r="E31" s="521"/>
      <c r="F31" s="91">
        <f>SUM(F18:F22)+F27</f>
        <v>0</v>
      </c>
      <c r="G31" s="91">
        <f>SUM(G18:G22)+G27</f>
        <v>0</v>
      </c>
      <c r="H31" s="91">
        <f>SUM(H18:H22)+H27</f>
        <v>0</v>
      </c>
      <c r="I31" s="91">
        <f>SUM(I18:I22)+I27</f>
        <v>0</v>
      </c>
      <c r="J31" s="81">
        <f t="shared" si="0"/>
        <v>0</v>
      </c>
      <c r="K31" s="82"/>
    </row>
    <row r="32" spans="1:11" s="87" customFormat="1" ht="12.9" x14ac:dyDescent="0.35">
      <c r="A32" s="88">
        <f>'Buget cerere'!A33</f>
        <v>4</v>
      </c>
      <c r="B32" s="505" t="str">
        <f>'Buget cerere'!B33:I33</f>
        <v>CAPITOLUL 4 Cheltuieli pentru investiţia de bază</v>
      </c>
      <c r="C32" s="506"/>
      <c r="D32" s="506"/>
      <c r="E32" s="506"/>
      <c r="F32" s="506"/>
      <c r="G32" s="506"/>
      <c r="H32" s="506"/>
      <c r="I32" s="507"/>
      <c r="J32" s="81">
        <f t="shared" si="0"/>
        <v>0</v>
      </c>
      <c r="K32" s="82"/>
    </row>
    <row r="33" spans="1:11" s="93" customFormat="1" ht="12.9" x14ac:dyDescent="0.35">
      <c r="A33" s="88" t="str">
        <f>'Buget cerere'!A34</f>
        <v>4.1</v>
      </c>
      <c r="B33" s="41" t="str">
        <f>'Buget cerere'!B34</f>
        <v>Construcţii şi instalaţii</v>
      </c>
      <c r="C33" s="90">
        <f>'Buget cerere'!I34</f>
        <v>0</v>
      </c>
      <c r="D33" s="91">
        <f>IF(F33+G33+H33+I33&lt;&gt;C33,"EROARE!",F33+G33+H33+I33)</f>
        <v>0</v>
      </c>
      <c r="E33" s="519"/>
      <c r="F33" s="36">
        <v>0</v>
      </c>
      <c r="G33" s="36">
        <v>0</v>
      </c>
      <c r="H33" s="36">
        <v>0</v>
      </c>
      <c r="I33" s="36">
        <v>0</v>
      </c>
      <c r="J33" s="81">
        <f t="shared" si="0"/>
        <v>0</v>
      </c>
      <c r="K33" s="82"/>
    </row>
    <row r="34" spans="1:11" s="93" customFormat="1" ht="29.25" customHeight="1" x14ac:dyDescent="0.35">
      <c r="A34" s="88" t="str">
        <f>'Buget cerere'!A35</f>
        <v>4.2</v>
      </c>
      <c r="B34" s="41" t="str">
        <f>'Buget cerere'!B35</f>
        <v>Montaj utilaje, echipamente tehnologice și funcționale</v>
      </c>
      <c r="C34" s="90">
        <f>'Buget cerere'!I35</f>
        <v>0</v>
      </c>
      <c r="D34" s="91">
        <f t="shared" ref="D34:D43" si="6">IF(F34+G34+H34+I34&lt;&gt;C34,"EROARE!",F34+G34+H34+I34)</f>
        <v>0</v>
      </c>
      <c r="E34" s="520"/>
      <c r="F34" s="36">
        <v>0</v>
      </c>
      <c r="G34" s="36">
        <v>0</v>
      </c>
      <c r="H34" s="36">
        <v>0</v>
      </c>
      <c r="I34" s="36">
        <v>0</v>
      </c>
      <c r="J34" s="81">
        <f t="shared" si="0"/>
        <v>0</v>
      </c>
      <c r="K34" s="82"/>
    </row>
    <row r="35" spans="1:11" s="93" customFormat="1" ht="12.9" x14ac:dyDescent="0.35">
      <c r="A35" s="88" t="str">
        <f>'Buget cerere'!A36</f>
        <v>4.3</v>
      </c>
      <c r="B35" s="41" t="str">
        <f>'Buget cerere'!B36</f>
        <v>Utilaje, echipamente tehnologice şi funcționale care necesită montaj</v>
      </c>
      <c r="C35" s="90">
        <f>'Buget cerere'!I36</f>
        <v>0</v>
      </c>
      <c r="D35" s="91">
        <f t="shared" si="6"/>
        <v>0</v>
      </c>
      <c r="E35" s="520"/>
      <c r="F35" s="36">
        <v>0</v>
      </c>
      <c r="G35" s="36">
        <v>0</v>
      </c>
      <c r="H35" s="36">
        <v>0</v>
      </c>
      <c r="I35" s="36">
        <v>0</v>
      </c>
      <c r="J35" s="81">
        <f t="shared" si="0"/>
        <v>0</v>
      </c>
      <c r="K35" s="82"/>
    </row>
    <row r="36" spans="1:11" s="87" customFormat="1" ht="12.9" x14ac:dyDescent="0.35">
      <c r="A36" s="88" t="str">
        <f>'Buget cerere'!A37</f>
        <v>4.4</v>
      </c>
      <c r="B36" s="41" t="str">
        <f>'Buget cerere'!B37</f>
        <v xml:space="preserve">Utilaje, echipamente tehnologice şi funcționale care nu necesită montaj </v>
      </c>
      <c r="C36" s="90">
        <f>'Buget cerere'!I37</f>
        <v>0</v>
      </c>
      <c r="D36" s="91">
        <f t="shared" si="6"/>
        <v>0</v>
      </c>
      <c r="E36" s="521"/>
      <c r="F36" s="36">
        <v>0</v>
      </c>
      <c r="G36" s="36">
        <v>0</v>
      </c>
      <c r="H36" s="36">
        <v>0</v>
      </c>
      <c r="I36" s="36">
        <v>0</v>
      </c>
      <c r="J36" s="81">
        <f t="shared" si="0"/>
        <v>0</v>
      </c>
      <c r="K36" s="82"/>
    </row>
    <row r="37" spans="1:11" s="87" customFormat="1" ht="12.9" x14ac:dyDescent="0.35">
      <c r="A37" s="88" t="str">
        <f>'Buget cerere'!A38</f>
        <v>4.5</v>
      </c>
      <c r="B37" s="41" t="str">
        <f>'Buget cerere'!B38</f>
        <v>Dotări</v>
      </c>
      <c r="C37" s="90">
        <f>'Buget cerere'!I38</f>
        <v>0</v>
      </c>
      <c r="D37" s="91">
        <f t="shared" si="6"/>
        <v>0</v>
      </c>
      <c r="E37" s="98"/>
      <c r="F37" s="36">
        <v>0</v>
      </c>
      <c r="G37" s="36">
        <v>0</v>
      </c>
      <c r="H37" s="36">
        <v>0</v>
      </c>
      <c r="I37" s="36">
        <v>0</v>
      </c>
      <c r="J37" s="81"/>
      <c r="K37" s="82"/>
    </row>
    <row r="38" spans="1:11" s="87" customFormat="1" ht="12.9" x14ac:dyDescent="0.35">
      <c r="A38" s="88" t="str">
        <f>'Buget cerere'!A39</f>
        <v>4.6</v>
      </c>
      <c r="B38" s="41" t="str">
        <f>'Buget cerere'!B39</f>
        <v>Active necorporale</v>
      </c>
      <c r="C38" s="90">
        <f>'Buget cerere'!I39</f>
        <v>0</v>
      </c>
      <c r="D38" s="91">
        <f t="shared" si="6"/>
        <v>0</v>
      </c>
      <c r="E38" s="98"/>
      <c r="F38" s="36">
        <v>0</v>
      </c>
      <c r="G38" s="36">
        <v>0</v>
      </c>
      <c r="H38" s="36">
        <v>0</v>
      </c>
      <c r="I38" s="36">
        <v>0</v>
      </c>
      <c r="J38" s="81"/>
      <c r="K38" s="82"/>
    </row>
    <row r="39" spans="1:11" s="87" customFormat="1" ht="12.9" x14ac:dyDescent="0.35">
      <c r="A39" s="88"/>
      <c r="B39" s="392" t="s">
        <v>433</v>
      </c>
      <c r="C39" s="90">
        <f>'Buget cerere'!I40</f>
        <v>0</v>
      </c>
      <c r="D39" s="91">
        <f t="shared" si="6"/>
        <v>0</v>
      </c>
      <c r="E39" s="98"/>
      <c r="F39" s="401">
        <f>SUM(F33:F38)</f>
        <v>0</v>
      </c>
      <c r="G39" s="401">
        <f>SUM(G33:G38)</f>
        <v>0</v>
      </c>
      <c r="H39" s="401">
        <f>SUM(H33:H38)</f>
        <v>0</v>
      </c>
      <c r="I39" s="401">
        <f>SUM(I33:I38)</f>
        <v>0</v>
      </c>
      <c r="J39" s="81"/>
      <c r="K39" s="82"/>
    </row>
    <row r="40" spans="1:11" s="87" customFormat="1" ht="12.9" x14ac:dyDescent="0.35">
      <c r="A40" s="88"/>
      <c r="B40" s="388" t="s">
        <v>434</v>
      </c>
      <c r="C40" s="90"/>
      <c r="D40" s="91"/>
      <c r="E40" s="98"/>
      <c r="F40" s="376"/>
      <c r="G40" s="376"/>
      <c r="H40" s="376"/>
      <c r="I40" s="376"/>
      <c r="J40" s="81"/>
      <c r="K40" s="82"/>
    </row>
    <row r="41" spans="1:11" s="87" customFormat="1" ht="12.9" x14ac:dyDescent="0.35">
      <c r="A41" s="88"/>
      <c r="B41" s="35" t="s">
        <v>440</v>
      </c>
      <c r="C41" s="90">
        <f>'Buget cerere'!I42</f>
        <v>0</v>
      </c>
      <c r="D41" s="91">
        <f t="shared" si="6"/>
        <v>0</v>
      </c>
      <c r="E41" s="98"/>
      <c r="F41" s="36">
        <v>0</v>
      </c>
      <c r="G41" s="36">
        <v>0</v>
      </c>
      <c r="H41" s="36">
        <v>0</v>
      </c>
      <c r="I41" s="36">
        <f t="shared" ref="I41" si="7">SUM(I39)</f>
        <v>0</v>
      </c>
      <c r="J41" s="81"/>
      <c r="K41" s="82"/>
    </row>
    <row r="42" spans="1:11" s="87" customFormat="1" ht="12.9" x14ac:dyDescent="0.35">
      <c r="A42" s="88"/>
      <c r="B42" s="35" t="s">
        <v>435</v>
      </c>
      <c r="C42" s="90">
        <f>'Buget cerere'!I43</f>
        <v>0</v>
      </c>
      <c r="D42" s="91">
        <f t="shared" si="6"/>
        <v>0</v>
      </c>
      <c r="E42" s="98"/>
      <c r="F42" s="36">
        <f t="shared" ref="F42" si="8">SUM(F40)</f>
        <v>0</v>
      </c>
      <c r="G42" s="36">
        <f t="shared" ref="G42:I42" si="9">SUM(G40)</f>
        <v>0</v>
      </c>
      <c r="H42" s="36">
        <v>0</v>
      </c>
      <c r="I42" s="36">
        <f t="shared" si="9"/>
        <v>0</v>
      </c>
      <c r="J42" s="81"/>
      <c r="K42" s="82"/>
    </row>
    <row r="43" spans="1:11" s="87" customFormat="1" ht="12.9" x14ac:dyDescent="0.35">
      <c r="A43" s="88"/>
      <c r="B43" s="395" t="s">
        <v>432</v>
      </c>
      <c r="C43" s="90">
        <f>'Buget cerere'!I44</f>
        <v>0</v>
      </c>
      <c r="D43" s="91">
        <f t="shared" si="6"/>
        <v>0</v>
      </c>
      <c r="E43" s="98"/>
      <c r="F43" s="401">
        <f>SUM(F41:F42)</f>
        <v>0</v>
      </c>
      <c r="G43" s="401">
        <f>SUM(G41:G42)</f>
        <v>0</v>
      </c>
      <c r="H43" s="401">
        <f>SUM(H41:H42)</f>
        <v>0</v>
      </c>
      <c r="I43" s="401">
        <f>SUM(I41:I42)</f>
        <v>0</v>
      </c>
      <c r="J43" s="81"/>
      <c r="K43" s="82"/>
    </row>
    <row r="44" spans="1:11" s="87" customFormat="1" ht="12.9" x14ac:dyDescent="0.35">
      <c r="A44" s="88"/>
      <c r="B44" s="97" t="str">
        <f>'Buget cerere'!B45</f>
        <v>TOTAL CAPITOL 4</v>
      </c>
      <c r="C44" s="90">
        <f>'Buget cerere'!I45</f>
        <v>0</v>
      </c>
      <c r="D44" s="91">
        <f t="shared" ref="D44" si="10">IF(F44+G44+H44+I44&lt;&gt;C44,"EROARE!",F44+G44+H44+I44)</f>
        <v>0</v>
      </c>
      <c r="E44" s="98"/>
      <c r="F44" s="91">
        <f>F39+F43</f>
        <v>0</v>
      </c>
      <c r="G44" s="91">
        <f t="shared" ref="G44:I44" si="11">G39+G43</f>
        <v>0</v>
      </c>
      <c r="H44" s="91">
        <f t="shared" si="11"/>
        <v>0</v>
      </c>
      <c r="I44" s="91">
        <f t="shared" si="11"/>
        <v>0</v>
      </c>
      <c r="J44" s="81">
        <f t="shared" si="0"/>
        <v>0</v>
      </c>
      <c r="K44" s="82"/>
    </row>
    <row r="45" spans="1:11" s="87" customFormat="1" ht="12.9" x14ac:dyDescent="0.35">
      <c r="A45" s="88" t="str">
        <f>'Buget cerere'!A46</f>
        <v>5</v>
      </c>
      <c r="B45" s="505" t="str">
        <f>'Buget cerere'!B46:I46</f>
        <v>CAPITOLUL 5   Alte cheltuieli</v>
      </c>
      <c r="C45" s="506"/>
      <c r="D45" s="506"/>
      <c r="E45" s="506"/>
      <c r="F45" s="506"/>
      <c r="G45" s="506"/>
      <c r="H45" s="506"/>
      <c r="I45" s="507"/>
      <c r="J45" s="81">
        <f t="shared" si="0"/>
        <v>0</v>
      </c>
      <c r="K45" s="82"/>
    </row>
    <row r="46" spans="1:11" s="93" customFormat="1" ht="12.9" x14ac:dyDescent="0.35">
      <c r="A46" s="88" t="str">
        <f>'Buget cerere'!A47</f>
        <v>5.1.</v>
      </c>
      <c r="B46" s="41" t="str">
        <f>'Buget cerere'!B47</f>
        <v>Organizare de șantier</v>
      </c>
      <c r="C46" s="90">
        <f>'Buget cerere'!I47</f>
        <v>0</v>
      </c>
      <c r="D46" s="91">
        <f t="shared" ref="D46:D50" si="12">IF(F46+G46+H46+I46&lt;&gt;C46,"EROARE!",F46+G46+H46+I46)</f>
        <v>0</v>
      </c>
      <c r="E46" s="519"/>
      <c r="F46" s="99">
        <f>F47+F48</f>
        <v>0</v>
      </c>
      <c r="G46" s="99">
        <f t="shared" ref="G46:I46" si="13">G47+G48</f>
        <v>0</v>
      </c>
      <c r="H46" s="99">
        <f t="shared" si="13"/>
        <v>0</v>
      </c>
      <c r="I46" s="99">
        <f t="shared" si="13"/>
        <v>0</v>
      </c>
      <c r="J46" s="81">
        <f t="shared" si="0"/>
        <v>0</v>
      </c>
      <c r="K46" s="82"/>
    </row>
    <row r="47" spans="1:11" s="93" customFormat="1" ht="12.9" x14ac:dyDescent="0.35">
      <c r="A47" s="88" t="str">
        <f>'Buget cerere'!A48</f>
        <v>5.1.1</v>
      </c>
      <c r="B47" s="100" t="str">
        <f>'Buget cerere'!B48</f>
        <v>Lucrari de constructii si instalatii aferente organizarii de santier</v>
      </c>
      <c r="C47" s="90">
        <f>'Buget cerere'!I48</f>
        <v>0</v>
      </c>
      <c r="D47" s="91">
        <f t="shared" si="12"/>
        <v>0</v>
      </c>
      <c r="E47" s="520"/>
      <c r="F47" s="36">
        <v>0</v>
      </c>
      <c r="G47" s="36">
        <v>0</v>
      </c>
      <c r="H47" s="36">
        <v>0</v>
      </c>
      <c r="I47" s="36">
        <v>0</v>
      </c>
      <c r="J47" s="81">
        <f t="shared" si="0"/>
        <v>0</v>
      </c>
      <c r="K47" s="82"/>
    </row>
    <row r="48" spans="1:11" s="87" customFormat="1" ht="12.9" x14ac:dyDescent="0.35">
      <c r="A48" s="88" t="str">
        <f>'Buget cerere'!A49</f>
        <v>5.1.2</v>
      </c>
      <c r="B48" s="100" t="str">
        <f>'Buget cerere'!B49</f>
        <v>Cheltuieli conexe organizării de şantier</v>
      </c>
      <c r="C48" s="90">
        <f>'Buget cerere'!I49</f>
        <v>0</v>
      </c>
      <c r="D48" s="91">
        <f t="shared" si="12"/>
        <v>0</v>
      </c>
      <c r="E48" s="521"/>
      <c r="F48" s="36">
        <v>0</v>
      </c>
      <c r="G48" s="36">
        <v>0</v>
      </c>
      <c r="H48" s="36">
        <v>0</v>
      </c>
      <c r="I48" s="36">
        <v>0</v>
      </c>
      <c r="J48" s="81">
        <f t="shared" si="0"/>
        <v>0</v>
      </c>
      <c r="K48" s="82"/>
    </row>
    <row r="49" spans="1:13" s="87" customFormat="1" ht="12.9" x14ac:dyDescent="0.35">
      <c r="A49" s="88" t="str">
        <f>'Buget cerere'!A50</f>
        <v>5.2</v>
      </c>
      <c r="B49" s="41" t="str">
        <f>'Buget cerere'!B50</f>
        <v>Comisioane, cote, taxe</v>
      </c>
      <c r="C49" s="90" t="str">
        <f>'Buget cerere'!I50</f>
        <v>N/A</v>
      </c>
      <c r="D49" s="91" t="s">
        <v>525</v>
      </c>
      <c r="E49" s="101"/>
      <c r="F49" s="439" t="s">
        <v>525</v>
      </c>
      <c r="G49" s="439" t="s">
        <v>525</v>
      </c>
      <c r="H49" s="439" t="s">
        <v>525</v>
      </c>
      <c r="I49" s="439" t="s">
        <v>525</v>
      </c>
      <c r="J49" s="81" t="e">
        <f t="shared" si="0"/>
        <v>#VALUE!</v>
      </c>
      <c r="K49" s="82"/>
    </row>
    <row r="50" spans="1:13" s="93" customFormat="1" ht="12.9" x14ac:dyDescent="0.35">
      <c r="A50" s="88" t="str">
        <f>'Buget cerere'!A51</f>
        <v>5.3</v>
      </c>
      <c r="B50" s="41" t="str">
        <f>'Buget cerere'!B51</f>
        <v>Cheltuieli diverse și neprevăzute</v>
      </c>
      <c r="C50" s="90">
        <f>'Buget cerere'!I51</f>
        <v>0</v>
      </c>
      <c r="D50" s="91">
        <f t="shared" si="12"/>
        <v>0</v>
      </c>
      <c r="E50" s="519"/>
      <c r="F50" s="36">
        <v>0</v>
      </c>
      <c r="G50" s="36">
        <v>0</v>
      </c>
      <c r="H50" s="36">
        <v>0</v>
      </c>
      <c r="I50" s="36">
        <v>0</v>
      </c>
      <c r="J50" s="81">
        <f t="shared" si="0"/>
        <v>0</v>
      </c>
      <c r="K50" s="82"/>
    </row>
    <row r="51" spans="1:13" s="93" customFormat="1" ht="12.9" x14ac:dyDescent="0.35">
      <c r="A51" s="88" t="str">
        <f>'Buget cerere'!A52</f>
        <v>5.4</v>
      </c>
      <c r="B51" s="89" t="str">
        <f>'Buget cerere'!B52</f>
        <v>Cheltuieli pentru informare şi publicitate</v>
      </c>
      <c r="C51" s="90" t="str">
        <f>'Buget cerere'!I52</f>
        <v>N/A</v>
      </c>
      <c r="D51" s="91" t="s">
        <v>525</v>
      </c>
      <c r="E51" s="520"/>
      <c r="F51" s="439" t="s">
        <v>525</v>
      </c>
      <c r="G51" s="439" t="s">
        <v>525</v>
      </c>
      <c r="H51" s="439" t="s">
        <v>525</v>
      </c>
      <c r="I51" s="439" t="s">
        <v>525</v>
      </c>
      <c r="J51" s="81"/>
      <c r="K51" s="82"/>
    </row>
    <row r="52" spans="1:13" s="87" customFormat="1" ht="12.9" x14ac:dyDescent="0.35">
      <c r="A52" s="88"/>
      <c r="B52" s="97" t="str">
        <f>'Buget cerere'!B53</f>
        <v>TOTAL CAPITOL 5</v>
      </c>
      <c r="C52" s="90">
        <f>'Buget cerere'!I53</f>
        <v>0</v>
      </c>
      <c r="D52" s="91">
        <f>IF(F52+G52+H52+I52&lt;&gt;C52,"EROARE!",F52+G52+H52+I52)</f>
        <v>0</v>
      </c>
      <c r="E52" s="521"/>
      <c r="F52" s="91">
        <f>F46+F50</f>
        <v>0</v>
      </c>
      <c r="G52" s="91">
        <f>G46+G50</f>
        <v>0</v>
      </c>
      <c r="H52" s="91">
        <f t="shared" ref="H52:I52" si="14">H46+H50</f>
        <v>0</v>
      </c>
      <c r="I52" s="91">
        <f t="shared" si="14"/>
        <v>0</v>
      </c>
      <c r="J52" s="81">
        <f t="shared" si="0"/>
        <v>0</v>
      </c>
      <c r="K52" s="82"/>
    </row>
    <row r="53" spans="1:13" s="87" customFormat="1" ht="12.9" x14ac:dyDescent="0.35">
      <c r="A53" s="88">
        <v>6</v>
      </c>
      <c r="B53" s="37" t="s">
        <v>437</v>
      </c>
      <c r="C53" s="90">
        <f>'Buget cerere'!I54</f>
        <v>0</v>
      </c>
      <c r="D53" s="91" t="s">
        <v>428</v>
      </c>
      <c r="E53" s="80"/>
      <c r="F53" s="36">
        <v>0</v>
      </c>
      <c r="G53" s="36">
        <v>0</v>
      </c>
      <c r="H53" s="36">
        <v>0</v>
      </c>
      <c r="I53" s="36">
        <v>0</v>
      </c>
      <c r="J53" s="81"/>
      <c r="K53" s="82"/>
    </row>
    <row r="54" spans="1:13" s="87" customFormat="1" ht="21" customHeight="1" x14ac:dyDescent="0.35">
      <c r="A54" s="88">
        <v>7</v>
      </c>
      <c r="B54" s="441" t="s">
        <v>548</v>
      </c>
      <c r="C54" s="442"/>
      <c r="D54" s="442"/>
      <c r="E54" s="442"/>
      <c r="F54" s="442"/>
      <c r="G54" s="442"/>
      <c r="H54" s="442"/>
      <c r="I54" s="443"/>
      <c r="J54" s="81"/>
      <c r="K54" s="82"/>
    </row>
    <row r="55" spans="1:13" s="87" customFormat="1" ht="23.15" x14ac:dyDescent="0.3">
      <c r="A55" s="33" t="s">
        <v>441</v>
      </c>
      <c r="B55" s="445" t="s">
        <v>538</v>
      </c>
      <c r="C55" s="90">
        <f>'Buget cerere'!I56</f>
        <v>0</v>
      </c>
      <c r="D55" s="451">
        <f>IF(F55+G55+H55+I55&lt;&gt;C55,"EROARE!",F55+G55+H55+I55)</f>
        <v>0</v>
      </c>
      <c r="E55" s="80"/>
      <c r="F55" s="36">
        <v>0</v>
      </c>
      <c r="G55" s="36">
        <v>0</v>
      </c>
      <c r="H55" s="36">
        <v>0</v>
      </c>
      <c r="I55" s="36">
        <v>0</v>
      </c>
      <c r="J55" s="81"/>
      <c r="K55" s="82"/>
    </row>
    <row r="56" spans="1:13" s="87" customFormat="1" ht="12.9" x14ac:dyDescent="0.3">
      <c r="A56" s="33" t="s">
        <v>539</v>
      </c>
      <c r="B56" s="445" t="s">
        <v>540</v>
      </c>
      <c r="C56" s="90">
        <f>'Buget cerere'!I57</f>
        <v>0</v>
      </c>
      <c r="D56" s="91">
        <f>IF(F56+G56+H56+I56&lt;&gt;C56,"EROARE!",F56+G56+H56+I56)</f>
        <v>0</v>
      </c>
      <c r="E56" s="438"/>
      <c r="F56" s="36">
        <v>0</v>
      </c>
      <c r="G56" s="36">
        <v>0</v>
      </c>
      <c r="H56" s="36">
        <v>0</v>
      </c>
      <c r="I56" s="36">
        <v>0</v>
      </c>
      <c r="J56" s="81"/>
      <c r="K56" s="82"/>
    </row>
    <row r="57" spans="1:13" s="87" customFormat="1" ht="12.9" x14ac:dyDescent="0.3">
      <c r="A57" s="33"/>
      <c r="B57" s="37" t="s">
        <v>439</v>
      </c>
      <c r="C57" s="90">
        <f>'Buget cerere'!I58</f>
        <v>0</v>
      </c>
      <c r="D57" s="91">
        <f>IF(F57+G57+H57+I57&lt;&gt;C57,"EROARE!",F57+G57+H57+I57)</f>
        <v>0</v>
      </c>
      <c r="E57" s="80"/>
      <c r="F57" s="91">
        <f>SUM(F55:F56)</f>
        <v>0</v>
      </c>
      <c r="G57" s="91">
        <f t="shared" ref="G57:I57" si="15">SUM(G55:G56)</f>
        <v>0</v>
      </c>
      <c r="H57" s="91">
        <f t="shared" si="15"/>
        <v>0</v>
      </c>
      <c r="I57" s="91">
        <f t="shared" si="15"/>
        <v>0</v>
      </c>
      <c r="J57" s="81"/>
      <c r="K57" s="82"/>
    </row>
    <row r="58" spans="1:13" s="87" customFormat="1" ht="12.9" x14ac:dyDescent="0.3">
      <c r="A58" s="33" t="s">
        <v>542</v>
      </c>
      <c r="B58" s="37" t="s">
        <v>544</v>
      </c>
      <c r="C58" s="90"/>
      <c r="D58" s="91"/>
      <c r="E58" s="438"/>
      <c r="F58" s="91"/>
      <c r="G58" s="91"/>
      <c r="H58" s="91"/>
      <c r="I58" s="91"/>
      <c r="J58" s="81"/>
      <c r="K58" s="82"/>
    </row>
    <row r="59" spans="1:13" s="87" customFormat="1" ht="46.3" x14ac:dyDescent="0.3">
      <c r="A59" s="33" t="s">
        <v>543</v>
      </c>
      <c r="B59" s="445" t="s">
        <v>541</v>
      </c>
      <c r="C59" s="90">
        <f>'Buget cerere'!I60</f>
        <v>0</v>
      </c>
      <c r="D59" s="451">
        <f>IF(F59+G59+H59+I59&lt;&gt;C59,"EROARE!",F59+G59+H59+I59)</f>
        <v>0</v>
      </c>
      <c r="E59" s="438"/>
      <c r="F59" s="36">
        <v>0</v>
      </c>
      <c r="G59" s="36">
        <v>0</v>
      </c>
      <c r="H59" s="36">
        <v>0</v>
      </c>
      <c r="I59" s="36">
        <v>0</v>
      </c>
      <c r="J59" s="81"/>
      <c r="K59" s="82"/>
    </row>
    <row r="60" spans="1:13" s="87" customFormat="1" ht="12.9" x14ac:dyDescent="0.3">
      <c r="A60" s="33"/>
      <c r="B60" s="37" t="s">
        <v>545</v>
      </c>
      <c r="C60" s="90">
        <f>'Buget cerere'!I62</f>
        <v>0</v>
      </c>
      <c r="D60" s="91">
        <f>IF(F60+G60+H60+I60&lt;&gt;C60,"EROARE!",F60+G60+H60+I60)</f>
        <v>0</v>
      </c>
      <c r="E60" s="438"/>
      <c r="F60" s="91">
        <f>SUM(F59)</f>
        <v>0</v>
      </c>
      <c r="G60" s="91">
        <f>SUM(G59)</f>
        <v>0</v>
      </c>
      <c r="H60" s="91">
        <f>SUM(H59)</f>
        <v>0</v>
      </c>
      <c r="I60" s="91">
        <f>SUM(I59)</f>
        <v>0</v>
      </c>
      <c r="J60" s="81"/>
      <c r="K60" s="82"/>
    </row>
    <row r="61" spans="1:13" s="87" customFormat="1" ht="14.15" x14ac:dyDescent="0.35">
      <c r="A61" s="102"/>
      <c r="B61" s="103" t="str">
        <f>'Buget cerere'!B63</f>
        <v>TOTAL GENERAL</v>
      </c>
      <c r="C61" s="90">
        <f>'Buget cerere'!I63</f>
        <v>0</v>
      </c>
      <c r="D61" s="91">
        <f>IF(F61+G61+H61+I61&lt;&gt;C61,"EROARE!",F61+G61+H61+I61)</f>
        <v>0</v>
      </c>
      <c r="E61" s="522"/>
      <c r="F61" s="104">
        <f>F57+F52+F44+F31+F16+F13+F60</f>
        <v>0</v>
      </c>
      <c r="G61" s="104">
        <f>G57+G52+G44+G31+G16+G13+G60</f>
        <v>0</v>
      </c>
      <c r="H61" s="104">
        <f>H57+H52+H44+H31+H16+H13+H60</f>
        <v>0</v>
      </c>
      <c r="I61" s="104">
        <f>I57+I52+I44+I31+I16+I13+I60</f>
        <v>0</v>
      </c>
      <c r="J61" s="81">
        <f t="shared" si="0"/>
        <v>0</v>
      </c>
      <c r="K61" s="82"/>
      <c r="M61" s="105"/>
    </row>
    <row r="62" spans="1:13" s="108" customFormat="1" x14ac:dyDescent="0.35">
      <c r="A62" s="106"/>
      <c r="B62" s="103" t="s">
        <v>104</v>
      </c>
      <c r="C62" s="107">
        <f>'Buget cerere'!E63</f>
        <v>0</v>
      </c>
      <c r="D62" s="91">
        <f>IF(F62+G62+H62+I62&lt;&gt;C62,"EROARE!",F62+G62+H62+I62)</f>
        <v>0</v>
      </c>
      <c r="E62" s="522"/>
      <c r="F62" s="104">
        <f>F61-F63</f>
        <v>0</v>
      </c>
      <c r="G62" s="104">
        <f t="shared" ref="G62:I62" si="16">G61-G63</f>
        <v>0</v>
      </c>
      <c r="H62" s="104">
        <f t="shared" si="16"/>
        <v>0</v>
      </c>
      <c r="I62" s="104">
        <f t="shared" si="16"/>
        <v>0</v>
      </c>
      <c r="J62" s="81">
        <f t="shared" si="0"/>
        <v>0</v>
      </c>
      <c r="K62" s="82"/>
      <c r="M62" s="109"/>
    </row>
    <row r="63" spans="1:13" s="108" customFormat="1" ht="15" customHeight="1" x14ac:dyDescent="0.3">
      <c r="A63" s="106"/>
      <c r="B63" s="103" t="s">
        <v>105</v>
      </c>
      <c r="C63" s="110">
        <f>'Buget cerere'!C73</f>
        <v>0</v>
      </c>
      <c r="D63" s="91">
        <f t="shared" ref="D63" si="17">IF(F63+G63+H63+I63&lt;&gt;C63,"EROARE!",F63+G63+H63+I63)</f>
        <v>0</v>
      </c>
      <c r="E63" s="523"/>
      <c r="F63" s="36">
        <v>0</v>
      </c>
      <c r="G63" s="36">
        <v>0</v>
      </c>
      <c r="H63" s="36">
        <v>0</v>
      </c>
      <c r="I63" s="36">
        <v>0</v>
      </c>
      <c r="J63" s="81">
        <f>C63-D63</f>
        <v>0</v>
      </c>
      <c r="K63" s="82"/>
    </row>
    <row r="64" spans="1:13" s="93" customFormat="1" ht="12.9" x14ac:dyDescent="0.35">
      <c r="A64" s="111"/>
      <c r="B64" s="112" t="s">
        <v>106</v>
      </c>
      <c r="C64" s="113"/>
      <c r="D64" s="113"/>
      <c r="E64" s="113"/>
      <c r="F64" s="114" t="e">
        <f>F62/$D$62</f>
        <v>#DIV/0!</v>
      </c>
      <c r="G64" s="114" t="e">
        <f t="shared" ref="G64:I64" si="18">G62/$D$62</f>
        <v>#DIV/0!</v>
      </c>
      <c r="H64" s="114" t="e">
        <f t="shared" si="18"/>
        <v>#DIV/0!</v>
      </c>
      <c r="I64" s="114" t="e">
        <f t="shared" si="18"/>
        <v>#DIV/0!</v>
      </c>
      <c r="J64" s="81">
        <f t="shared" si="0"/>
        <v>0</v>
      </c>
      <c r="K64" s="82"/>
    </row>
    <row r="65" spans="1:18" s="93" customFormat="1" ht="12.9" x14ac:dyDescent="0.35">
      <c r="A65" s="111"/>
      <c r="B65" s="115"/>
      <c r="C65" s="65"/>
      <c r="D65" s="116"/>
      <c r="E65" s="65"/>
      <c r="F65" s="65"/>
      <c r="G65" s="65"/>
      <c r="H65" s="65"/>
      <c r="I65" s="65"/>
      <c r="J65" s="81">
        <f t="shared" si="0"/>
        <v>0</v>
      </c>
      <c r="K65" s="82"/>
    </row>
    <row r="66" spans="1:18" s="1" customFormat="1" ht="18" customHeight="1" x14ac:dyDescent="0.35">
      <c r="A66" s="119"/>
      <c r="B66" s="524"/>
      <c r="C66" s="524"/>
      <c r="D66" s="524"/>
      <c r="E66" s="524"/>
      <c r="F66" s="524"/>
      <c r="G66" s="524"/>
      <c r="H66" s="524"/>
      <c r="I66" s="524"/>
      <c r="J66" s="81"/>
      <c r="K66" s="82"/>
      <c r="L66" s="117"/>
      <c r="M66" s="117"/>
      <c r="N66" s="117"/>
      <c r="O66" s="118"/>
      <c r="P66" s="118"/>
      <c r="Q66" s="118"/>
      <c r="R66" s="118"/>
    </row>
    <row r="67" spans="1:18" s="1" customFormat="1" ht="15" x14ac:dyDescent="0.35">
      <c r="A67" s="119"/>
      <c r="B67" s="120"/>
      <c r="C67" s="121"/>
      <c r="D67" s="116"/>
      <c r="E67" s="116"/>
      <c r="F67" s="116"/>
      <c r="G67" s="116"/>
      <c r="H67" s="116"/>
      <c r="I67" s="116"/>
      <c r="J67" s="81"/>
      <c r="K67" s="82"/>
      <c r="L67" s="117"/>
      <c r="M67" s="117"/>
      <c r="N67" s="117"/>
      <c r="O67" s="118"/>
      <c r="P67" s="118"/>
      <c r="Q67" s="118"/>
      <c r="R67" s="118"/>
    </row>
    <row r="68" spans="1:18" s="1" customFormat="1" ht="15" x14ac:dyDescent="0.35">
      <c r="A68" s="119"/>
      <c r="B68" s="120"/>
      <c r="C68" s="121"/>
      <c r="D68" s="116"/>
      <c r="E68" s="116"/>
      <c r="F68" s="116"/>
      <c r="G68" s="116"/>
      <c r="H68" s="116"/>
      <c r="I68" s="116"/>
      <c r="J68" s="81"/>
      <c r="K68" s="82"/>
      <c r="L68" s="117"/>
      <c r="M68" s="117"/>
      <c r="N68" s="117"/>
      <c r="O68" s="118"/>
      <c r="P68" s="118"/>
      <c r="Q68" s="118"/>
      <c r="R68" s="118"/>
    </row>
    <row r="69" spans="1:18" s="93" customFormat="1" ht="12.9" x14ac:dyDescent="0.35">
      <c r="A69" s="111"/>
      <c r="B69" s="115"/>
      <c r="C69" s="65"/>
      <c r="D69" s="116"/>
      <c r="E69" s="65"/>
      <c r="F69" s="65"/>
      <c r="G69" s="65"/>
      <c r="H69" s="65"/>
      <c r="I69" s="65"/>
      <c r="J69" s="81"/>
      <c r="K69" s="82"/>
    </row>
    <row r="70" spans="1:18" s="122" customFormat="1" ht="12.9" x14ac:dyDescent="0.35">
      <c r="A70" s="111"/>
      <c r="B70" s="115"/>
      <c r="C70" s="65"/>
      <c r="D70" s="116"/>
      <c r="E70" s="65"/>
      <c r="F70" s="65"/>
      <c r="G70" s="65"/>
      <c r="H70" s="65"/>
      <c r="I70" s="65"/>
      <c r="J70" s="81"/>
      <c r="K70" s="82"/>
    </row>
    <row r="71" spans="1:18" s="122" customFormat="1" ht="15" x14ac:dyDescent="0.35">
      <c r="A71" s="111"/>
      <c r="B71" s="358" t="s">
        <v>107</v>
      </c>
      <c r="C71" s="65"/>
      <c r="D71" s="116"/>
      <c r="E71" s="65"/>
      <c r="F71" s="65"/>
      <c r="G71" s="65"/>
      <c r="H71" s="65"/>
      <c r="I71" s="65"/>
      <c r="J71" s="81"/>
      <c r="K71" s="82"/>
    </row>
    <row r="72" spans="1:18" s="122" customFormat="1" ht="12.9" x14ac:dyDescent="0.35">
      <c r="A72" s="111"/>
      <c r="B72" s="115"/>
      <c r="C72" s="123"/>
      <c r="D72" s="124"/>
      <c r="E72" s="65"/>
      <c r="F72" s="65"/>
      <c r="G72" s="65"/>
      <c r="H72" s="65"/>
      <c r="I72" s="65"/>
      <c r="J72" s="81"/>
      <c r="K72" s="82"/>
    </row>
    <row r="73" spans="1:18" s="122" customFormat="1" ht="12.9" x14ac:dyDescent="0.35">
      <c r="A73" s="111"/>
      <c r="B73" s="115"/>
      <c r="C73" s="123"/>
      <c r="D73" s="124"/>
      <c r="E73" s="65"/>
      <c r="F73" s="65"/>
      <c r="G73" s="65"/>
      <c r="H73" s="65"/>
      <c r="I73" s="65"/>
      <c r="J73" s="81"/>
      <c r="K73" s="82"/>
    </row>
    <row r="74" spans="1:18" s="127" customFormat="1" ht="12.9" x14ac:dyDescent="0.35">
      <c r="A74" s="125"/>
      <c r="B74" s="126"/>
      <c r="C74" s="65"/>
      <c r="D74" s="116"/>
      <c r="E74" s="65"/>
      <c r="F74" s="65"/>
      <c r="G74" s="65"/>
      <c r="H74" s="65"/>
      <c r="I74" s="65"/>
      <c r="J74" s="81"/>
      <c r="K74" s="82"/>
    </row>
    <row r="75" spans="1:18" s="134" customFormat="1" ht="26.6" x14ac:dyDescent="0.45">
      <c r="A75" s="128"/>
      <c r="B75" s="129"/>
      <c r="C75" s="130" t="s">
        <v>92</v>
      </c>
      <c r="D75" s="131" t="s">
        <v>93</v>
      </c>
      <c r="E75" s="132" t="s">
        <v>94</v>
      </c>
      <c r="F75" s="518" t="s">
        <v>95</v>
      </c>
      <c r="G75" s="518"/>
      <c r="H75" s="518"/>
      <c r="I75" s="518"/>
      <c r="J75" s="81"/>
      <c r="K75" s="82"/>
    </row>
    <row r="76" spans="1:18" s="140" customFormat="1" ht="12.9" x14ac:dyDescent="0.35">
      <c r="A76" s="135"/>
      <c r="B76" s="136" t="s">
        <v>96</v>
      </c>
      <c r="C76" s="137" t="s">
        <v>97</v>
      </c>
      <c r="D76" s="138" t="s">
        <v>98</v>
      </c>
      <c r="E76" s="139" t="s">
        <v>99</v>
      </c>
      <c r="F76" s="139" t="s">
        <v>100</v>
      </c>
      <c r="G76" s="139" t="s">
        <v>101</v>
      </c>
      <c r="H76" s="139" t="s">
        <v>102</v>
      </c>
      <c r="I76" s="139" t="s">
        <v>103</v>
      </c>
      <c r="J76" s="81"/>
      <c r="K76" s="82"/>
    </row>
    <row r="77" spans="1:18" s="146" customFormat="1" ht="12.9" x14ac:dyDescent="0.3">
      <c r="A77" s="141" t="str">
        <f>'Buget cerere'!A72</f>
        <v>I</v>
      </c>
      <c r="B77" s="142" t="str">
        <f>'Buget cerere'!B72</f>
        <v>Valoarea totală a cererii de finantare, din care :</v>
      </c>
      <c r="C77" s="143">
        <f>'Buget cerere'!C72</f>
        <v>0</v>
      </c>
      <c r="D77" s="91">
        <f>IF(F77+G77+H77+I77&lt;&gt;C77,"EROARE!",F77+G77+H77+I77)</f>
        <v>0</v>
      </c>
      <c r="E77" s="515"/>
      <c r="F77" s="145">
        <f>F61</f>
        <v>0</v>
      </c>
      <c r="G77" s="145">
        <f>G61</f>
        <v>0</v>
      </c>
      <c r="H77" s="145">
        <f>H61</f>
        <v>0</v>
      </c>
      <c r="I77" s="145">
        <f>I61</f>
        <v>0</v>
      </c>
      <c r="J77" s="81">
        <f t="shared" ref="J77:J92" si="19">C77-D77</f>
        <v>0</v>
      </c>
      <c r="K77" s="82"/>
    </row>
    <row r="78" spans="1:18" s="140" customFormat="1" ht="12.9" x14ac:dyDescent="0.35">
      <c r="A78" s="141" t="str">
        <f>'Buget cerere'!A73</f>
        <v>a.</v>
      </c>
      <c r="B78" s="147" t="str">
        <f>'Buget cerere'!B73</f>
        <v>Valoarea totala neeligibilă, inclusiv TVA aferent</v>
      </c>
      <c r="C78" s="90">
        <f>'Buget cerere'!C73</f>
        <v>0</v>
      </c>
      <c r="D78" s="91">
        <f t="shared" ref="D78:D83" si="20">IF(F78+G78+H78+I78&lt;&gt;C78,"EROARE!",F78+G78+H78+I78)</f>
        <v>0</v>
      </c>
      <c r="E78" s="516"/>
      <c r="F78" s="133">
        <f>F63</f>
        <v>0</v>
      </c>
      <c r="G78" s="133">
        <f>G63</f>
        <v>0</v>
      </c>
      <c r="H78" s="133">
        <f>H63</f>
        <v>0</v>
      </c>
      <c r="I78" s="133">
        <f>I63</f>
        <v>0</v>
      </c>
      <c r="J78" s="81">
        <f t="shared" si="19"/>
        <v>0</v>
      </c>
      <c r="K78" s="82"/>
    </row>
    <row r="79" spans="1:18" s="140" customFormat="1" ht="12.9" x14ac:dyDescent="0.35">
      <c r="A79" s="141" t="str">
        <f>'Buget cerere'!A74</f>
        <v>b.</v>
      </c>
      <c r="B79" s="147" t="str">
        <f>'Buget cerere'!B74</f>
        <v>Valoarea totala eligibilă, inclusiv TVA aferent</v>
      </c>
      <c r="C79" s="90">
        <f>'Buget cerere'!C74</f>
        <v>0</v>
      </c>
      <c r="D79" s="91">
        <f t="shared" si="20"/>
        <v>0</v>
      </c>
      <c r="E79" s="516"/>
      <c r="F79" s="133">
        <f>F62</f>
        <v>0</v>
      </c>
      <c r="G79" s="133">
        <f>G62</f>
        <v>0</v>
      </c>
      <c r="H79" s="133">
        <f>H62</f>
        <v>0</v>
      </c>
      <c r="I79" s="133">
        <f>I62</f>
        <v>0</v>
      </c>
      <c r="J79" s="81">
        <f t="shared" si="19"/>
        <v>0</v>
      </c>
      <c r="K79" s="82"/>
      <c r="L79" s="123"/>
      <c r="M79" s="123"/>
      <c r="N79" s="123"/>
      <c r="O79" s="123"/>
    </row>
    <row r="80" spans="1:18" s="146" customFormat="1" ht="12.9" x14ac:dyDescent="0.3">
      <c r="A80" s="141" t="str">
        <f>'Buget cerere'!A75</f>
        <v>II</v>
      </c>
      <c r="B80" s="142" t="str">
        <f>'Buget cerere'!B75</f>
        <v>Contribuţia proprie, din care :</v>
      </c>
      <c r="C80" s="143">
        <f>'Buget cerere'!C75</f>
        <v>0</v>
      </c>
      <c r="D80" s="91" t="e">
        <f t="shared" si="20"/>
        <v>#DIV/0!</v>
      </c>
      <c r="E80" s="516"/>
      <c r="F80" s="145" t="e">
        <f>SUM(F81:F82)</f>
        <v>#DIV/0!</v>
      </c>
      <c r="G80" s="145" t="e">
        <f>SUM(G81:G82)</f>
        <v>#DIV/0!</v>
      </c>
      <c r="H80" s="145" t="e">
        <f>SUM(H81:H82)</f>
        <v>#DIV/0!</v>
      </c>
      <c r="I80" s="145" t="e">
        <f>SUM(I81:I82)</f>
        <v>#DIV/0!</v>
      </c>
      <c r="J80" s="81" t="e">
        <f>C80-D80</f>
        <v>#DIV/0!</v>
      </c>
      <c r="K80" s="82"/>
    </row>
    <row r="81" spans="1:19" s="140" customFormat="1" ht="12.9" x14ac:dyDescent="0.35">
      <c r="A81" s="141" t="str">
        <f>'Buget cerere'!A76</f>
        <v>a.</v>
      </c>
      <c r="B81" s="147" t="str">
        <f>'Buget cerere'!B76</f>
        <v>Contribuţia solicitantului la cheltuieli eligibile , inclusiv TVA aferent</v>
      </c>
      <c r="C81" s="90">
        <f>'Buget cerere'!C76</f>
        <v>0</v>
      </c>
      <c r="D81" s="91" t="e">
        <f t="shared" si="20"/>
        <v>#DIV/0!</v>
      </c>
      <c r="E81" s="516"/>
      <c r="F81" s="99" t="e">
        <f>F64*'Buget cerere'!$C$76</f>
        <v>#DIV/0!</v>
      </c>
      <c r="G81" s="99" t="e">
        <f>G64*'Buget cerere'!$C$76</f>
        <v>#DIV/0!</v>
      </c>
      <c r="H81" s="99" t="e">
        <f>H64*'Buget cerere'!$C$76</f>
        <v>#DIV/0!</v>
      </c>
      <c r="I81" s="99" t="e">
        <f>I64*'Buget cerere'!$C$76</f>
        <v>#DIV/0!</v>
      </c>
      <c r="J81" s="81" t="e">
        <f t="shared" si="19"/>
        <v>#DIV/0!</v>
      </c>
      <c r="K81" s="82"/>
    </row>
    <row r="82" spans="1:19" s="140" customFormat="1" ht="12.9" x14ac:dyDescent="0.35">
      <c r="A82" s="141" t="str">
        <f>'Buget cerere'!A77</f>
        <v>b.</v>
      </c>
      <c r="B82" s="147" t="str">
        <f>'Buget cerere'!B77</f>
        <v>Contribuţia solicitantului la cheltuieli neeligibile, inclusiv TVA aferent</v>
      </c>
      <c r="C82" s="90">
        <f>'Buget cerere'!C77</f>
        <v>0</v>
      </c>
      <c r="D82" s="91">
        <f t="shared" si="20"/>
        <v>0</v>
      </c>
      <c r="E82" s="516"/>
      <c r="F82" s="99">
        <f>F63</f>
        <v>0</v>
      </c>
      <c r="G82" s="99">
        <f>G63</f>
        <v>0</v>
      </c>
      <c r="H82" s="99">
        <f>H63</f>
        <v>0</v>
      </c>
      <c r="I82" s="99">
        <f>I63</f>
        <v>0</v>
      </c>
      <c r="J82" s="81">
        <f t="shared" si="19"/>
        <v>0</v>
      </c>
      <c r="K82" s="82"/>
    </row>
    <row r="83" spans="1:19" s="149" customFormat="1" ht="12.9" x14ac:dyDescent="0.35">
      <c r="A83" s="141" t="str">
        <f>'Buget cerere'!A78</f>
        <v>III</v>
      </c>
      <c r="B83" s="148" t="str">
        <f>'Buget cerere'!B78</f>
        <v>ASISTENŢĂ FINANCIARĂ NERAMBURSABILĂ SOLICITATĂ</v>
      </c>
      <c r="C83" s="90">
        <f>'Buget cerere'!C78</f>
        <v>0</v>
      </c>
      <c r="D83" s="91" t="e">
        <f t="shared" si="20"/>
        <v>#DIV/0!</v>
      </c>
      <c r="E83" s="517"/>
      <c r="F83" s="133" t="e">
        <f>F64*'Buget cerere'!$C$78</f>
        <v>#DIV/0!</v>
      </c>
      <c r="G83" s="133" t="e">
        <f>G64*'Buget cerere'!$C$78</f>
        <v>#DIV/0!</v>
      </c>
      <c r="H83" s="133" t="e">
        <f>H64*'Buget cerere'!$C$78</f>
        <v>#DIV/0!</v>
      </c>
      <c r="I83" s="133" t="e">
        <f>I64*'Buget cerere'!$C$78</f>
        <v>#DIV/0!</v>
      </c>
      <c r="J83" s="81" t="e">
        <f t="shared" si="19"/>
        <v>#DIV/0!</v>
      </c>
      <c r="K83" s="82"/>
    </row>
    <row r="84" spans="1:19" s="152" customFormat="1" ht="12.9" x14ac:dyDescent="0.35">
      <c r="A84" s="150"/>
      <c r="B84" s="151"/>
      <c r="C84" s="65"/>
      <c r="D84" s="116"/>
      <c r="E84" s="65"/>
      <c r="F84" s="65"/>
      <c r="G84" s="65"/>
      <c r="H84" s="65"/>
      <c r="I84" s="65"/>
      <c r="J84" s="81">
        <f t="shared" si="19"/>
        <v>0</v>
      </c>
      <c r="K84" s="82"/>
    </row>
    <row r="85" spans="1:19" s="152" customFormat="1" ht="12.9" x14ac:dyDescent="0.35">
      <c r="A85" s="150"/>
      <c r="B85" s="151"/>
      <c r="C85" s="65"/>
      <c r="D85" s="116"/>
      <c r="E85" s="65"/>
      <c r="F85" s="65"/>
      <c r="G85" s="65"/>
      <c r="H85" s="65"/>
      <c r="I85" s="65"/>
      <c r="J85" s="81">
        <f t="shared" si="19"/>
        <v>0</v>
      </c>
      <c r="K85" s="82"/>
    </row>
    <row r="86" spans="1:19" s="134" customFormat="1" ht="26.6" x14ac:dyDescent="0.45">
      <c r="A86" s="128"/>
      <c r="B86" s="129"/>
      <c r="C86" s="130" t="s">
        <v>92</v>
      </c>
      <c r="D86" s="131" t="s">
        <v>93</v>
      </c>
      <c r="E86" s="132" t="s">
        <v>94</v>
      </c>
      <c r="F86" s="518" t="s">
        <v>95</v>
      </c>
      <c r="G86" s="518"/>
      <c r="H86" s="518"/>
      <c r="I86" s="518"/>
      <c r="J86" s="123"/>
      <c r="K86" s="82"/>
    </row>
    <row r="87" spans="1:19" s="140" customFormat="1" ht="12.9" x14ac:dyDescent="0.35">
      <c r="A87" s="135"/>
      <c r="B87" s="153" t="s">
        <v>96</v>
      </c>
      <c r="C87" s="130" t="s">
        <v>97</v>
      </c>
      <c r="D87" s="131" t="s">
        <v>98</v>
      </c>
      <c r="E87" s="139" t="s">
        <v>99</v>
      </c>
      <c r="F87" s="139" t="s">
        <v>100</v>
      </c>
      <c r="G87" s="139" t="s">
        <v>101</v>
      </c>
      <c r="H87" s="139" t="s">
        <v>102</v>
      </c>
      <c r="I87" s="139" t="s">
        <v>103</v>
      </c>
      <c r="J87" s="123"/>
      <c r="K87" s="82"/>
    </row>
    <row r="88" spans="1:19" s="140" customFormat="1" ht="12.9" x14ac:dyDescent="0.35">
      <c r="A88" s="135"/>
      <c r="B88" s="154" t="str">
        <f>B83</f>
        <v>ASISTENŢĂ FINANCIARĂ NERAMBURSABILĂ SOLICITATĂ</v>
      </c>
      <c r="C88" s="143">
        <f>'Buget cerere'!C78</f>
        <v>0</v>
      </c>
      <c r="D88" s="91" t="e">
        <f>IF(ROUNDUP(F88+G88+H88+I88,2)&lt;&gt;ROUNDUP(C88,2),"EROARE!",ROUNDUP(F88+G88+H88+I88,2))</f>
        <v>#DIV/0!</v>
      </c>
      <c r="E88" s="515"/>
      <c r="F88" s="133" t="e">
        <f>F83</f>
        <v>#DIV/0!</v>
      </c>
      <c r="G88" s="133" t="e">
        <f t="shared" ref="G88:I88" si="21">G83</f>
        <v>#DIV/0!</v>
      </c>
      <c r="H88" s="133" t="e">
        <f t="shared" si="21"/>
        <v>#DIV/0!</v>
      </c>
      <c r="I88" s="133" t="e">
        <f t="shared" si="21"/>
        <v>#DIV/0!</v>
      </c>
      <c r="J88" s="81" t="e">
        <f t="shared" si="19"/>
        <v>#DIV/0!</v>
      </c>
      <c r="K88" s="82"/>
    </row>
    <row r="89" spans="1:19" s="83" customFormat="1" ht="12.9" x14ac:dyDescent="0.35">
      <c r="A89" s="77"/>
      <c r="B89" s="154" t="s">
        <v>108</v>
      </c>
      <c r="C89" s="143">
        <f>'Buget cerere'!C75</f>
        <v>0</v>
      </c>
      <c r="D89" s="91" t="e">
        <f>IF(ROUNDUP(F89+G89+H89+I89,2)&lt;&gt;ROUNDUP(C89,2),"EROARE!",ROUNDUP(F89+G89+H89+I89,2))</f>
        <v>#DIV/0!</v>
      </c>
      <c r="E89" s="516"/>
      <c r="F89" s="133" t="e">
        <f>SUM(F90:F92)</f>
        <v>#DIV/0!</v>
      </c>
      <c r="G89" s="133" t="e">
        <f t="shared" ref="G89:I89" si="22">SUM(G90:G92)</f>
        <v>#DIV/0!</v>
      </c>
      <c r="H89" s="133" t="e">
        <f t="shared" si="22"/>
        <v>#DIV/0!</v>
      </c>
      <c r="I89" s="133" t="e">
        <f t="shared" si="22"/>
        <v>#DIV/0!</v>
      </c>
      <c r="J89" s="81" t="e">
        <f t="shared" si="19"/>
        <v>#DIV/0!</v>
      </c>
      <c r="K89" s="82"/>
    </row>
    <row r="90" spans="1:19" s="83" customFormat="1" ht="12.9" x14ac:dyDescent="0.35">
      <c r="A90" s="77"/>
      <c r="B90" s="153" t="s">
        <v>109</v>
      </c>
      <c r="C90" s="143"/>
      <c r="D90" s="133" t="e">
        <f>F90+G90+H90+I90</f>
        <v>#DIV/0!</v>
      </c>
      <c r="E90" s="516"/>
      <c r="F90" s="99" t="e">
        <f>F80-F91-F92</f>
        <v>#DIV/0!</v>
      </c>
      <c r="G90" s="99" t="e">
        <f>G80-G91-G92</f>
        <v>#DIV/0!</v>
      </c>
      <c r="H90" s="99" t="e">
        <f>H80-H91-H92</f>
        <v>#DIV/0!</v>
      </c>
      <c r="I90" s="99" t="e">
        <f>I80-I91-I92</f>
        <v>#DIV/0!</v>
      </c>
      <c r="J90" s="81"/>
      <c r="K90" s="82"/>
    </row>
    <row r="91" spans="1:19" s="83" customFormat="1" ht="12.9" x14ac:dyDescent="0.35">
      <c r="A91" s="77"/>
      <c r="B91" s="153" t="s">
        <v>110</v>
      </c>
      <c r="C91" s="143"/>
      <c r="D91" s="133">
        <f>F91+G91+H91+I91</f>
        <v>0</v>
      </c>
      <c r="E91" s="516"/>
      <c r="F91" s="92">
        <v>0</v>
      </c>
      <c r="G91" s="92">
        <v>0</v>
      </c>
      <c r="H91" s="92">
        <v>0</v>
      </c>
      <c r="I91" s="92">
        <v>0</v>
      </c>
      <c r="J91" s="81">
        <f t="shared" si="19"/>
        <v>0</v>
      </c>
      <c r="K91" s="82"/>
    </row>
    <row r="92" spans="1:19" s="83" customFormat="1" ht="12.9" x14ac:dyDescent="0.35">
      <c r="A92" s="77"/>
      <c r="B92" s="153" t="s">
        <v>111</v>
      </c>
      <c r="C92" s="143"/>
      <c r="D92" s="133">
        <f>F92+G92+H92+I92</f>
        <v>0</v>
      </c>
      <c r="E92" s="516"/>
      <c r="F92" s="92">
        <v>0</v>
      </c>
      <c r="G92" s="92">
        <v>0</v>
      </c>
      <c r="H92" s="92">
        <v>0</v>
      </c>
      <c r="I92" s="92">
        <v>0</v>
      </c>
      <c r="J92" s="81">
        <f t="shared" si="19"/>
        <v>0</v>
      </c>
      <c r="K92" s="82"/>
    </row>
    <row r="93" spans="1:19" s="152" customFormat="1" ht="12.9" x14ac:dyDescent="0.35">
      <c r="A93" s="150"/>
      <c r="B93" s="154" t="s">
        <v>112</v>
      </c>
      <c r="C93" s="145">
        <f>'Buget cerere'!C72</f>
        <v>0</v>
      </c>
      <c r="D93" s="91" t="e">
        <f>IF(F93+G93+H93+I93&lt;&gt;C93,"EROARE!",F93+G93+H93+I93)</f>
        <v>#DIV/0!</v>
      </c>
      <c r="E93" s="517"/>
      <c r="F93" s="133" t="e">
        <f>F88+F89</f>
        <v>#DIV/0!</v>
      </c>
      <c r="G93" s="133" t="e">
        <f>G88+G89</f>
        <v>#DIV/0!</v>
      </c>
      <c r="H93" s="133" t="e">
        <f>H88+H89</f>
        <v>#DIV/0!</v>
      </c>
      <c r="I93" s="133" t="e">
        <f>I88+I89</f>
        <v>#DIV/0!</v>
      </c>
      <c r="J93" s="85"/>
      <c r="K93" s="82"/>
    </row>
    <row r="94" spans="1:19" s="152" customFormat="1" ht="12.9" x14ac:dyDescent="0.35">
      <c r="A94" s="150"/>
      <c r="B94" s="154" t="s">
        <v>113</v>
      </c>
      <c r="C94" s="133" t="str">
        <f t="shared" ref="C94:I94" si="23">IF(C93=C77,"DA","NU")</f>
        <v>DA</v>
      </c>
      <c r="D94" s="133" t="e">
        <f t="shared" si="23"/>
        <v>#DIV/0!</v>
      </c>
      <c r="E94" s="133" t="str">
        <f t="shared" si="23"/>
        <v>DA</v>
      </c>
      <c r="F94" s="133" t="e">
        <f t="shared" si="23"/>
        <v>#DIV/0!</v>
      </c>
      <c r="G94" s="133" t="e">
        <f t="shared" si="23"/>
        <v>#DIV/0!</v>
      </c>
      <c r="H94" s="133" t="e">
        <f t="shared" si="23"/>
        <v>#DIV/0!</v>
      </c>
      <c r="I94" s="133" t="e">
        <f t="shared" si="23"/>
        <v>#DIV/0!</v>
      </c>
      <c r="J94" s="85"/>
      <c r="K94" s="86"/>
    </row>
    <row r="95" spans="1:19" s="83" customFormat="1" ht="12.9" x14ac:dyDescent="0.35">
      <c r="A95" s="77"/>
      <c r="B95" s="155"/>
      <c r="C95" s="65"/>
      <c r="D95" s="116"/>
      <c r="E95" s="65"/>
      <c r="F95" s="65"/>
      <c r="G95" s="65"/>
      <c r="H95" s="65"/>
      <c r="I95" s="65"/>
      <c r="J95" s="123"/>
      <c r="K95" s="82"/>
    </row>
    <row r="96" spans="1:19" s="83" customFormat="1" ht="34.5" customHeight="1" x14ac:dyDescent="0.4">
      <c r="B96" s="156" t="s">
        <v>114</v>
      </c>
      <c r="C96" s="157"/>
      <c r="D96" s="158" t="s">
        <v>92</v>
      </c>
      <c r="E96" s="159">
        <v>0</v>
      </c>
      <c r="F96" s="159">
        <v>1</v>
      </c>
      <c r="G96" s="159">
        <v>2</v>
      </c>
      <c r="H96" s="159">
        <v>3</v>
      </c>
      <c r="I96" s="159">
        <v>4</v>
      </c>
      <c r="J96" s="160">
        <v>5</v>
      </c>
      <c r="K96" s="160">
        <v>6</v>
      </c>
      <c r="L96" s="160">
        <v>7</v>
      </c>
      <c r="M96" s="160">
        <v>8</v>
      </c>
      <c r="N96" s="160">
        <v>9</v>
      </c>
      <c r="O96" s="160">
        <v>10</v>
      </c>
      <c r="P96" s="160">
        <v>11</v>
      </c>
      <c r="Q96" s="160">
        <v>12</v>
      </c>
      <c r="R96" s="160">
        <v>13</v>
      </c>
      <c r="S96" s="160">
        <v>14</v>
      </c>
    </row>
    <row r="97" spans="1:19" s="83" customFormat="1" ht="12.9" x14ac:dyDescent="0.35">
      <c r="A97" s="77"/>
      <c r="B97" s="153" t="s">
        <v>115</v>
      </c>
      <c r="C97" s="161"/>
      <c r="D97" s="91">
        <f>SUM(E97:I97)</f>
        <v>0</v>
      </c>
      <c r="E97" s="515"/>
      <c r="F97" s="133">
        <f>F92</f>
        <v>0</v>
      </c>
      <c r="G97" s="133">
        <f>G92</f>
        <v>0</v>
      </c>
      <c r="H97" s="133">
        <f>H92</f>
        <v>0</v>
      </c>
      <c r="I97" s="133">
        <f>I92</f>
        <v>0</v>
      </c>
      <c r="J97" s="133"/>
      <c r="K97" s="162"/>
      <c r="L97" s="163"/>
      <c r="M97" s="163"/>
      <c r="N97" s="163"/>
      <c r="O97" s="163"/>
      <c r="P97" s="163"/>
      <c r="Q97" s="163"/>
      <c r="R97" s="163"/>
      <c r="S97" s="163"/>
    </row>
    <row r="98" spans="1:19" s="83" customFormat="1" ht="12.9" x14ac:dyDescent="0.35">
      <c r="A98" s="77"/>
      <c r="B98" s="153" t="s">
        <v>116</v>
      </c>
      <c r="C98" s="161"/>
      <c r="D98" s="91">
        <f>SUM(E98:S98)</f>
        <v>0</v>
      </c>
      <c r="E98" s="516"/>
      <c r="F98" s="92"/>
      <c r="G98" s="92"/>
      <c r="H98" s="92"/>
      <c r="I98" s="92"/>
      <c r="J98" s="92"/>
      <c r="K98" s="164"/>
      <c r="L98" s="165"/>
      <c r="M98" s="165"/>
      <c r="N98" s="165"/>
      <c r="O98" s="165"/>
      <c r="P98" s="165"/>
      <c r="Q98" s="165"/>
      <c r="R98" s="165"/>
      <c r="S98" s="165"/>
    </row>
    <row r="99" spans="1:19" s="83" customFormat="1" ht="12.9" x14ac:dyDescent="0.35">
      <c r="A99" s="77"/>
      <c r="B99" s="153" t="s">
        <v>117</v>
      </c>
      <c r="C99" s="161"/>
      <c r="D99" s="91">
        <f>SUM(E99:S99)</f>
        <v>0</v>
      </c>
      <c r="E99" s="516"/>
      <c r="F99" s="92"/>
      <c r="G99" s="92"/>
      <c r="H99" s="92"/>
      <c r="I99" s="92"/>
      <c r="J99" s="92"/>
      <c r="K99" s="164"/>
      <c r="L99" s="165"/>
      <c r="M99" s="165"/>
      <c r="N99" s="165"/>
      <c r="O99" s="165"/>
      <c r="P99" s="165"/>
      <c r="Q99" s="165"/>
      <c r="R99" s="165"/>
      <c r="S99" s="165"/>
    </row>
    <row r="100" spans="1:19" s="152" customFormat="1" ht="12.9" x14ac:dyDescent="0.35">
      <c r="A100" s="150"/>
      <c r="B100" s="154" t="s">
        <v>118</v>
      </c>
      <c r="C100" s="161"/>
      <c r="D100" s="91">
        <f>SUM(E100:S100)</f>
        <v>0</v>
      </c>
      <c r="E100" s="517"/>
      <c r="F100" s="133">
        <f>F99+F98</f>
        <v>0</v>
      </c>
      <c r="G100" s="133">
        <f t="shared" ref="G100:S100" si="24">G99+G98</f>
        <v>0</v>
      </c>
      <c r="H100" s="133">
        <f t="shared" si="24"/>
        <v>0</v>
      </c>
      <c r="I100" s="133">
        <f t="shared" si="24"/>
        <v>0</v>
      </c>
      <c r="J100" s="133">
        <f t="shared" si="24"/>
        <v>0</v>
      </c>
      <c r="K100" s="133">
        <f t="shared" si="24"/>
        <v>0</v>
      </c>
      <c r="L100" s="133">
        <f t="shared" si="24"/>
        <v>0</v>
      </c>
      <c r="M100" s="133">
        <f t="shared" si="24"/>
        <v>0</v>
      </c>
      <c r="N100" s="133">
        <f t="shared" si="24"/>
        <v>0</v>
      </c>
      <c r="O100" s="133">
        <f t="shared" si="24"/>
        <v>0</v>
      </c>
      <c r="P100" s="133">
        <f t="shared" si="24"/>
        <v>0</v>
      </c>
      <c r="Q100" s="133">
        <f t="shared" si="24"/>
        <v>0</v>
      </c>
      <c r="R100" s="133">
        <f t="shared" si="24"/>
        <v>0</v>
      </c>
      <c r="S100" s="133">
        <f t="shared" si="24"/>
        <v>0</v>
      </c>
    </row>
    <row r="101" spans="1:19" s="83" customFormat="1" ht="12.9" x14ac:dyDescent="0.35">
      <c r="A101" s="77"/>
      <c r="B101" s="155"/>
      <c r="C101" s="65"/>
      <c r="D101" s="116"/>
      <c r="E101" s="65"/>
      <c r="F101" s="65"/>
      <c r="G101" s="65"/>
      <c r="H101" s="65"/>
      <c r="I101" s="65"/>
      <c r="J101" s="123"/>
      <c r="K101" s="82"/>
    </row>
    <row r="102" spans="1:19" s="83" customFormat="1" ht="12.9" x14ac:dyDescent="0.35">
      <c r="A102" s="77"/>
      <c r="B102" s="155"/>
      <c r="C102" s="65"/>
      <c r="D102" s="116"/>
      <c r="E102" s="65"/>
      <c r="F102" s="65"/>
      <c r="G102" s="65"/>
      <c r="H102" s="65"/>
      <c r="I102" s="65"/>
      <c r="J102" s="123"/>
      <c r="K102" s="82"/>
    </row>
    <row r="103" spans="1:19" s="83" customFormat="1" ht="12.9" x14ac:dyDescent="0.35">
      <c r="A103" s="77"/>
      <c r="B103" s="155"/>
      <c r="C103" s="65"/>
      <c r="D103" s="116"/>
      <c r="E103" s="65"/>
      <c r="F103" s="65"/>
      <c r="G103" s="65"/>
      <c r="H103" s="65"/>
      <c r="I103" s="65"/>
      <c r="J103" s="123"/>
      <c r="K103" s="82"/>
    </row>
    <row r="104" spans="1:19" s="83" customFormat="1" ht="12.9" x14ac:dyDescent="0.35">
      <c r="A104" s="77"/>
      <c r="B104" s="155"/>
      <c r="C104" s="65"/>
      <c r="D104" s="116"/>
      <c r="E104" s="65"/>
      <c r="F104" s="65"/>
      <c r="G104" s="65"/>
      <c r="H104" s="65"/>
      <c r="I104" s="65"/>
      <c r="J104" s="123"/>
      <c r="K104" s="82"/>
    </row>
    <row r="105" spans="1:19" s="83" customFormat="1" ht="12.9" x14ac:dyDescent="0.35">
      <c r="A105" s="77"/>
      <c r="B105" s="155"/>
      <c r="C105" s="65"/>
      <c r="D105" s="116"/>
      <c r="E105" s="65"/>
      <c r="F105" s="65"/>
      <c r="G105" s="65"/>
      <c r="H105" s="65"/>
      <c r="I105" s="65"/>
      <c r="J105" s="123"/>
      <c r="K105" s="82"/>
    </row>
    <row r="106" spans="1:19" s="83" customFormat="1" ht="12.9" x14ac:dyDescent="0.35">
      <c r="A106" s="77"/>
      <c r="B106" s="155"/>
      <c r="C106" s="65"/>
      <c r="D106" s="116"/>
      <c r="E106" s="65"/>
      <c r="F106" s="65"/>
      <c r="G106" s="65"/>
      <c r="H106" s="65"/>
      <c r="I106" s="65"/>
      <c r="J106" s="123"/>
      <c r="K106" s="82"/>
    </row>
    <row r="107" spans="1:19" s="83" customFormat="1" ht="12.9" x14ac:dyDescent="0.35">
      <c r="A107" s="77"/>
      <c r="B107" s="155"/>
      <c r="C107" s="65"/>
      <c r="D107" s="116"/>
      <c r="E107" s="65"/>
      <c r="F107" s="65"/>
      <c r="G107" s="65"/>
      <c r="H107" s="65"/>
      <c r="I107" s="65"/>
      <c r="J107" s="123"/>
      <c r="K107" s="82"/>
    </row>
    <row r="108" spans="1:19" s="83" customFormat="1" ht="12.9" x14ac:dyDescent="0.35">
      <c r="A108" s="77"/>
      <c r="B108" s="155"/>
      <c r="C108" s="65"/>
      <c r="D108" s="116"/>
      <c r="E108" s="65"/>
      <c r="F108" s="65"/>
      <c r="G108" s="65"/>
      <c r="H108" s="65"/>
      <c r="I108" s="65"/>
      <c r="J108" s="123"/>
      <c r="K108" s="82"/>
    </row>
    <row r="109" spans="1:19" s="83" customFormat="1" ht="12.9" x14ac:dyDescent="0.35">
      <c r="A109" s="77"/>
      <c r="B109" s="155"/>
      <c r="C109" s="65"/>
      <c r="D109" s="116"/>
      <c r="E109" s="65"/>
      <c r="F109" s="65"/>
      <c r="G109" s="65"/>
      <c r="H109" s="65"/>
      <c r="I109" s="65"/>
      <c r="J109" s="123"/>
      <c r="K109" s="82"/>
    </row>
    <row r="110" spans="1:19" s="83" customFormat="1" ht="12.9" x14ac:dyDescent="0.35">
      <c r="A110" s="77"/>
      <c r="B110" s="155"/>
      <c r="C110" s="65"/>
      <c r="D110" s="116"/>
      <c r="E110" s="65"/>
      <c r="F110" s="65"/>
      <c r="G110" s="65"/>
      <c r="H110" s="65"/>
      <c r="I110" s="65"/>
      <c r="J110" s="123"/>
      <c r="K110" s="82"/>
    </row>
    <row r="111" spans="1:19" s="83" customFormat="1" ht="12.9" x14ac:dyDescent="0.35">
      <c r="A111" s="77"/>
      <c r="B111" s="155"/>
      <c r="C111" s="65"/>
      <c r="D111" s="116"/>
      <c r="E111" s="65"/>
      <c r="F111" s="65"/>
      <c r="G111" s="65"/>
      <c r="H111" s="65"/>
      <c r="I111" s="65"/>
      <c r="J111" s="123"/>
      <c r="K111" s="82"/>
    </row>
    <row r="112" spans="1:19" s="83" customFormat="1" ht="12.9" x14ac:dyDescent="0.35">
      <c r="A112" s="77"/>
      <c r="B112" s="155"/>
      <c r="C112" s="65"/>
      <c r="D112" s="116"/>
      <c r="E112" s="65"/>
      <c r="F112" s="65"/>
      <c r="G112" s="65"/>
      <c r="H112" s="65"/>
      <c r="I112" s="65"/>
      <c r="J112" s="123"/>
      <c r="K112" s="82"/>
    </row>
    <row r="113" spans="1:11" s="83" customFormat="1" ht="12.9" x14ac:dyDescent="0.35">
      <c r="A113" s="77"/>
      <c r="B113" s="155"/>
      <c r="C113" s="65"/>
      <c r="D113" s="116"/>
      <c r="E113" s="65"/>
      <c r="F113" s="65"/>
      <c r="G113" s="65"/>
      <c r="H113" s="65"/>
      <c r="I113" s="65"/>
      <c r="J113" s="123"/>
      <c r="K113" s="82"/>
    </row>
    <row r="114" spans="1:11" s="83" customFormat="1" ht="12.9" x14ac:dyDescent="0.35">
      <c r="A114" s="77"/>
      <c r="B114" s="155"/>
      <c r="C114" s="65"/>
      <c r="D114" s="116"/>
      <c r="E114" s="65"/>
      <c r="F114" s="65"/>
      <c r="G114" s="65"/>
      <c r="H114" s="65"/>
      <c r="I114" s="65"/>
      <c r="J114" s="123"/>
      <c r="K114" s="82"/>
    </row>
    <row r="115" spans="1:11" s="83" customFormat="1" ht="12.9" x14ac:dyDescent="0.35">
      <c r="A115" s="77"/>
      <c r="B115" s="155"/>
      <c r="C115" s="65"/>
      <c r="D115" s="116"/>
      <c r="E115" s="65"/>
      <c r="F115" s="65"/>
      <c r="G115" s="65"/>
      <c r="H115" s="65"/>
      <c r="I115" s="65"/>
      <c r="J115" s="123"/>
      <c r="K115" s="82"/>
    </row>
    <row r="116" spans="1:11" s="83" customFormat="1" ht="12.9" x14ac:dyDescent="0.35">
      <c r="A116" s="77"/>
      <c r="B116" s="155"/>
      <c r="C116" s="65"/>
      <c r="D116" s="116"/>
      <c r="E116" s="65"/>
      <c r="F116" s="65"/>
      <c r="G116" s="65"/>
      <c r="H116" s="65"/>
      <c r="I116" s="65"/>
      <c r="J116" s="123"/>
      <c r="K116" s="82"/>
    </row>
    <row r="117" spans="1:11" s="83" customFormat="1" ht="12.9" x14ac:dyDescent="0.35">
      <c r="A117" s="77"/>
      <c r="B117" s="155"/>
      <c r="C117" s="65"/>
      <c r="D117" s="116"/>
      <c r="E117" s="65"/>
      <c r="F117" s="65"/>
      <c r="G117" s="65"/>
      <c r="H117" s="65"/>
      <c r="I117" s="65"/>
      <c r="J117" s="123"/>
      <c r="K117" s="82"/>
    </row>
    <row r="118" spans="1:11" s="83" customFormat="1" ht="12.9" x14ac:dyDescent="0.35">
      <c r="A118" s="77"/>
      <c r="B118" s="155"/>
      <c r="C118" s="65"/>
      <c r="D118" s="116"/>
      <c r="E118" s="65"/>
      <c r="F118" s="65"/>
      <c r="G118" s="65"/>
      <c r="H118" s="65"/>
      <c r="I118" s="65"/>
      <c r="J118" s="123"/>
      <c r="K118" s="82"/>
    </row>
    <row r="119" spans="1:11" s="83" customFormat="1" ht="12.9" x14ac:dyDescent="0.35">
      <c r="A119" s="77"/>
      <c r="B119" s="155"/>
      <c r="C119" s="65"/>
      <c r="D119" s="116"/>
      <c r="E119" s="65"/>
      <c r="F119" s="65"/>
      <c r="G119" s="65"/>
      <c r="H119" s="65"/>
      <c r="I119" s="65"/>
      <c r="J119" s="123"/>
      <c r="K119" s="82"/>
    </row>
    <row r="120" spans="1:11" s="83" customFormat="1" ht="12.9" x14ac:dyDescent="0.35">
      <c r="A120" s="77"/>
      <c r="B120" s="155"/>
      <c r="C120" s="65"/>
      <c r="D120" s="116"/>
      <c r="E120" s="65"/>
      <c r="F120" s="65"/>
      <c r="G120" s="65"/>
      <c r="H120" s="65"/>
      <c r="I120" s="65"/>
      <c r="J120" s="123"/>
      <c r="K120" s="82"/>
    </row>
    <row r="121" spans="1:11" s="83" customFormat="1" ht="12.9" x14ac:dyDescent="0.35">
      <c r="A121" s="77"/>
      <c r="B121" s="155"/>
      <c r="C121" s="65"/>
      <c r="D121" s="116"/>
      <c r="E121" s="65"/>
      <c r="F121" s="65"/>
      <c r="G121" s="65"/>
      <c r="H121" s="65"/>
      <c r="I121" s="65"/>
      <c r="J121" s="123"/>
      <c r="K121" s="82"/>
    </row>
  </sheetData>
  <mergeCells count="22">
    <mergeCell ref="E15:E16"/>
    <mergeCell ref="B17:I17"/>
    <mergeCell ref="E18:E31"/>
    <mergeCell ref="B32:I32"/>
    <mergeCell ref="E33:E36"/>
    <mergeCell ref="A1:I1"/>
    <mergeCell ref="B14:I14"/>
    <mergeCell ref="B3:I3"/>
    <mergeCell ref="B5:C5"/>
    <mergeCell ref="F6:I6"/>
    <mergeCell ref="B8:I8"/>
    <mergeCell ref="E9:E13"/>
    <mergeCell ref="E97:E100"/>
    <mergeCell ref="B45:I45"/>
    <mergeCell ref="F75:I75"/>
    <mergeCell ref="E77:E83"/>
    <mergeCell ref="F86:I86"/>
    <mergeCell ref="E88:E93"/>
    <mergeCell ref="E46:E48"/>
    <mergeCell ref="E50:E52"/>
    <mergeCell ref="E61:E63"/>
    <mergeCell ref="B66:I66"/>
  </mergeCells>
  <conditionalFormatting sqref="C94:I94">
    <cfRule type="containsText" dxfId="9" priority="1" operator="containsText" text="NU">
      <formula>NOT(ISERROR(SEARCH("NU",C94)))</formula>
    </cfRule>
    <cfRule type="containsText" dxfId="8" priority="2" operator="containsText" text="DA">
      <formula>NOT(ISERROR(SEARCH("DA",C94)))</formula>
    </cfRule>
    <cfRule type="containsText" dxfId="7" priority="3" operator="containsText" text="nu">
      <formula>NOT(ISERROR(SEARCH("nu",C94)))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E154"/>
  <sheetViews>
    <sheetView topLeftCell="A44" workbookViewId="0">
      <selection sqref="A1:Q1"/>
    </sheetView>
  </sheetViews>
  <sheetFormatPr defaultColWidth="8.84375" defaultRowHeight="14.6" x14ac:dyDescent="0.4"/>
  <cols>
    <col min="1" max="1" width="45.69140625" style="204" customWidth="1"/>
    <col min="2" max="2" width="15.53515625" style="65" customWidth="1"/>
    <col min="3" max="3" width="15.53515625" style="65" hidden="1" customWidth="1"/>
    <col min="4" max="8" width="15.53515625" style="65" customWidth="1"/>
    <col min="9" max="9" width="15.53515625" style="167" customWidth="1"/>
    <col min="10" max="17" width="15.53515625" style="65" customWidth="1"/>
    <col min="18" max="18" width="55.3046875" style="66" customWidth="1"/>
    <col min="19" max="31" width="9.07421875" style="169" customWidth="1"/>
  </cols>
  <sheetData>
    <row r="1" spans="1:31" ht="36.65" customHeight="1" x14ac:dyDescent="0.4">
      <c r="A1" s="541" t="s">
        <v>392</v>
      </c>
      <c r="B1" s="541"/>
      <c r="C1" s="541"/>
      <c r="D1" s="541"/>
      <c r="E1" s="541"/>
      <c r="F1" s="541"/>
      <c r="G1" s="541"/>
      <c r="H1" s="541"/>
      <c r="I1" s="541"/>
      <c r="J1" s="541"/>
      <c r="K1" s="541"/>
      <c r="L1" s="541"/>
      <c r="M1" s="541"/>
      <c r="N1" s="541"/>
      <c r="O1" s="541"/>
      <c r="P1" s="541"/>
      <c r="Q1" s="541"/>
    </row>
    <row r="2" spans="1:31" ht="19.75" x14ac:dyDescent="0.4">
      <c r="A2" s="166"/>
      <c r="B2" s="170"/>
      <c r="C2" s="170"/>
      <c r="D2" s="170"/>
      <c r="J2" s="168"/>
      <c r="K2" s="168"/>
      <c r="L2" s="168"/>
      <c r="M2" s="168"/>
    </row>
    <row r="3" spans="1:31" ht="27.75" customHeight="1" x14ac:dyDescent="0.4">
      <c r="A3" s="533" t="s">
        <v>370</v>
      </c>
      <c r="B3" s="533"/>
      <c r="C3" s="533"/>
      <c r="D3" s="533"/>
      <c r="E3" s="533"/>
      <c r="F3" s="533"/>
      <c r="G3" s="533"/>
      <c r="H3" s="533"/>
      <c r="I3" s="533"/>
      <c r="J3" s="533"/>
      <c r="K3" s="533"/>
      <c r="L3" s="533"/>
      <c r="M3" s="533"/>
      <c r="N3" s="533"/>
      <c r="O3" s="533"/>
      <c r="P3" s="533"/>
      <c r="Q3" s="533"/>
    </row>
    <row r="4" spans="1:31" s="83" customFormat="1" ht="36" customHeight="1" x14ac:dyDescent="0.4">
      <c r="A4" s="542" t="s">
        <v>119</v>
      </c>
      <c r="B4" s="542"/>
      <c r="C4" s="542"/>
      <c r="D4" s="542"/>
      <c r="E4" s="542"/>
      <c r="F4" s="542"/>
      <c r="G4" s="542"/>
      <c r="H4" s="542"/>
      <c r="I4" s="542"/>
      <c r="J4" s="542"/>
      <c r="K4" s="542"/>
      <c r="L4" s="542"/>
      <c r="M4" s="542"/>
      <c r="N4" s="542"/>
      <c r="O4" s="542"/>
      <c r="P4" s="542"/>
      <c r="Q4" s="542"/>
      <c r="R4" s="123"/>
      <c r="S4" s="171"/>
      <c r="T4" s="171"/>
      <c r="U4" s="171"/>
      <c r="V4" s="171"/>
      <c r="W4" s="171"/>
      <c r="X4" s="171"/>
      <c r="Y4" s="171"/>
      <c r="Z4" s="171"/>
      <c r="AA4" s="171"/>
      <c r="AB4" s="171"/>
      <c r="AC4" s="171"/>
      <c r="AD4" s="171"/>
      <c r="AE4" s="171"/>
    </row>
    <row r="5" spans="1:31" s="83" customFormat="1" ht="36" customHeight="1" x14ac:dyDescent="0.4">
      <c r="A5" s="543" t="s">
        <v>120</v>
      </c>
      <c r="B5" s="543"/>
      <c r="C5" s="543"/>
      <c r="D5" s="543"/>
      <c r="E5" s="543"/>
      <c r="F5" s="543"/>
      <c r="G5" s="543"/>
      <c r="H5" s="543"/>
      <c r="I5" s="543"/>
      <c r="J5" s="543"/>
      <c r="K5" s="543"/>
      <c r="L5" s="543"/>
      <c r="M5" s="173"/>
      <c r="N5" s="123"/>
      <c r="O5" s="123"/>
      <c r="P5" s="123"/>
      <c r="Q5" s="123"/>
      <c r="R5" s="123"/>
      <c r="S5" s="171"/>
      <c r="T5" s="171"/>
      <c r="U5" s="171"/>
      <c r="V5" s="171"/>
      <c r="W5" s="171"/>
      <c r="X5" s="171"/>
      <c r="Y5" s="171"/>
      <c r="Z5" s="171"/>
      <c r="AA5" s="171"/>
      <c r="AB5" s="171"/>
      <c r="AC5" s="171"/>
      <c r="AD5" s="171"/>
      <c r="AE5" s="171"/>
    </row>
    <row r="6" spans="1:31" s="83" customFormat="1" ht="25.75" x14ac:dyDescent="0.35">
      <c r="A6" s="174" t="s">
        <v>121</v>
      </c>
      <c r="B6" s="175" t="s">
        <v>92</v>
      </c>
      <c r="C6" s="175">
        <v>0</v>
      </c>
      <c r="D6" s="175">
        <v>1</v>
      </c>
      <c r="E6" s="175">
        <v>2</v>
      </c>
      <c r="F6" s="175">
        <v>3</v>
      </c>
      <c r="G6" s="175">
        <v>4</v>
      </c>
      <c r="H6" s="175">
        <v>5</v>
      </c>
      <c r="I6" s="175">
        <v>6</v>
      </c>
      <c r="J6" s="175">
        <v>7</v>
      </c>
      <c r="K6" s="175">
        <v>8</v>
      </c>
      <c r="L6" s="175">
        <v>9</v>
      </c>
      <c r="M6" s="175">
        <v>10</v>
      </c>
      <c r="N6" s="175">
        <v>11</v>
      </c>
      <c r="O6" s="175">
        <v>12</v>
      </c>
      <c r="P6" s="175">
        <v>13</v>
      </c>
      <c r="Q6" s="175">
        <v>14</v>
      </c>
      <c r="R6" s="140"/>
    </row>
    <row r="7" spans="1:31" s="83" customFormat="1" ht="12.9" x14ac:dyDescent="0.35">
      <c r="A7" s="176" t="s">
        <v>122</v>
      </c>
      <c r="B7" s="177"/>
      <c r="C7" s="515"/>
      <c r="D7" s="177"/>
      <c r="E7" s="177"/>
      <c r="F7" s="177"/>
      <c r="G7" s="177"/>
      <c r="H7" s="177"/>
      <c r="I7" s="177"/>
      <c r="J7" s="177"/>
      <c r="K7" s="177"/>
      <c r="L7" s="177"/>
      <c r="M7" s="177"/>
      <c r="N7" s="177"/>
      <c r="O7" s="177"/>
      <c r="P7" s="177"/>
      <c r="Q7" s="177"/>
      <c r="R7" s="123"/>
      <c r="S7" s="171"/>
      <c r="T7" s="171"/>
      <c r="U7" s="171"/>
      <c r="V7" s="171"/>
      <c r="W7" s="171"/>
      <c r="X7" s="171"/>
      <c r="Y7" s="171"/>
      <c r="Z7" s="171"/>
      <c r="AA7" s="171"/>
      <c r="AB7" s="171"/>
      <c r="AC7" s="171"/>
      <c r="AD7" s="171"/>
      <c r="AE7" s="171"/>
    </row>
    <row r="8" spans="1:31" s="83" customFormat="1" ht="12.9" x14ac:dyDescent="0.35">
      <c r="A8" s="178" t="s">
        <v>124</v>
      </c>
      <c r="B8" s="91">
        <f>SUM(D8:Q8)</f>
        <v>0</v>
      </c>
      <c r="C8" s="516"/>
      <c r="D8" s="133">
        <f t="shared" ref="D8:Q8" si="0">D9*D10</f>
        <v>0</v>
      </c>
      <c r="E8" s="133">
        <f t="shared" si="0"/>
        <v>0</v>
      </c>
      <c r="F8" s="133">
        <f t="shared" si="0"/>
        <v>0</v>
      </c>
      <c r="G8" s="133">
        <f t="shared" si="0"/>
        <v>0</v>
      </c>
      <c r="H8" s="133">
        <f t="shared" si="0"/>
        <v>0</v>
      </c>
      <c r="I8" s="133">
        <f t="shared" si="0"/>
        <v>0</v>
      </c>
      <c r="J8" s="133">
        <f t="shared" si="0"/>
        <v>0</v>
      </c>
      <c r="K8" s="133">
        <f t="shared" si="0"/>
        <v>0</v>
      </c>
      <c r="L8" s="133">
        <f t="shared" si="0"/>
        <v>0</v>
      </c>
      <c r="M8" s="133">
        <f t="shared" si="0"/>
        <v>0</v>
      </c>
      <c r="N8" s="133">
        <f t="shared" si="0"/>
        <v>0</v>
      </c>
      <c r="O8" s="133">
        <f t="shared" si="0"/>
        <v>0</v>
      </c>
      <c r="P8" s="133">
        <f t="shared" si="0"/>
        <v>0</v>
      </c>
      <c r="Q8" s="133">
        <f t="shared" si="0"/>
        <v>0</v>
      </c>
      <c r="R8" s="123"/>
      <c r="S8" s="171"/>
      <c r="T8" s="171"/>
      <c r="U8" s="171"/>
      <c r="V8" s="171"/>
      <c r="W8" s="171"/>
      <c r="X8" s="171"/>
      <c r="Y8" s="171"/>
      <c r="Z8" s="171"/>
      <c r="AA8" s="171"/>
      <c r="AB8" s="171"/>
      <c r="AC8" s="171"/>
      <c r="AD8" s="171"/>
      <c r="AE8" s="171"/>
    </row>
    <row r="9" spans="1:31" s="183" customFormat="1" ht="10.75" x14ac:dyDescent="0.3">
      <c r="A9" s="179" t="s">
        <v>125</v>
      </c>
      <c r="B9" s="180" t="s">
        <v>123</v>
      </c>
      <c r="C9" s="516"/>
      <c r="D9" s="181">
        <v>0</v>
      </c>
      <c r="E9" s="181">
        <v>0</v>
      </c>
      <c r="F9" s="181">
        <v>0</v>
      </c>
      <c r="G9" s="181">
        <v>0</v>
      </c>
      <c r="H9" s="181">
        <v>0</v>
      </c>
      <c r="I9" s="181">
        <v>0</v>
      </c>
      <c r="J9" s="181">
        <v>0</v>
      </c>
      <c r="K9" s="181">
        <v>0</v>
      </c>
      <c r="L9" s="181">
        <v>0</v>
      </c>
      <c r="M9" s="181">
        <v>0</v>
      </c>
      <c r="N9" s="181">
        <v>0</v>
      </c>
      <c r="O9" s="181">
        <v>0</v>
      </c>
      <c r="P9" s="181">
        <v>0</v>
      </c>
      <c r="Q9" s="181">
        <v>0</v>
      </c>
      <c r="R9" s="182"/>
      <c r="S9" s="182"/>
      <c r="T9" s="182"/>
      <c r="U9" s="182"/>
      <c r="V9" s="182"/>
      <c r="W9" s="182"/>
      <c r="X9" s="182"/>
      <c r="Y9" s="182"/>
      <c r="Z9" s="182"/>
      <c r="AA9" s="182"/>
      <c r="AB9" s="182"/>
      <c r="AC9" s="182"/>
      <c r="AD9" s="182"/>
      <c r="AE9" s="182"/>
    </row>
    <row r="10" spans="1:31" s="183" customFormat="1" ht="10.75" x14ac:dyDescent="0.3">
      <c r="A10" s="179" t="s">
        <v>126</v>
      </c>
      <c r="B10" s="180" t="s">
        <v>123</v>
      </c>
      <c r="C10" s="516"/>
      <c r="D10" s="181">
        <v>0</v>
      </c>
      <c r="E10" s="181">
        <v>0</v>
      </c>
      <c r="F10" s="181">
        <v>0</v>
      </c>
      <c r="G10" s="181">
        <v>0</v>
      </c>
      <c r="H10" s="181">
        <v>0</v>
      </c>
      <c r="I10" s="181">
        <v>0</v>
      </c>
      <c r="J10" s="181">
        <v>0</v>
      </c>
      <c r="K10" s="181">
        <v>0</v>
      </c>
      <c r="L10" s="181">
        <v>0</v>
      </c>
      <c r="M10" s="181">
        <v>0</v>
      </c>
      <c r="N10" s="181">
        <v>0</v>
      </c>
      <c r="O10" s="181">
        <v>0</v>
      </c>
      <c r="P10" s="181">
        <v>0</v>
      </c>
      <c r="Q10" s="181">
        <v>0</v>
      </c>
      <c r="R10" s="182"/>
      <c r="S10" s="182"/>
      <c r="T10" s="182"/>
      <c r="U10" s="182"/>
      <c r="V10" s="182"/>
      <c r="W10" s="182"/>
      <c r="X10" s="182"/>
      <c r="Y10" s="182"/>
      <c r="Z10" s="182"/>
      <c r="AA10" s="182"/>
      <c r="AB10" s="182"/>
      <c r="AC10" s="182"/>
      <c r="AD10" s="182"/>
      <c r="AE10" s="182"/>
    </row>
    <row r="11" spans="1:31" s="83" customFormat="1" ht="12.9" x14ac:dyDescent="0.35">
      <c r="A11" s="174" t="s">
        <v>128</v>
      </c>
      <c r="B11" s="91">
        <f>SUM(D11:Q11)</f>
        <v>0</v>
      </c>
      <c r="C11" s="516"/>
      <c r="D11" s="177">
        <f t="shared" ref="D11:Q11" si="1">D12*D13</f>
        <v>0</v>
      </c>
      <c r="E11" s="177">
        <f t="shared" si="1"/>
        <v>0</v>
      </c>
      <c r="F11" s="177">
        <f t="shared" si="1"/>
        <v>0</v>
      </c>
      <c r="G11" s="177">
        <f t="shared" si="1"/>
        <v>0</v>
      </c>
      <c r="H11" s="177">
        <f t="shared" si="1"/>
        <v>0</v>
      </c>
      <c r="I11" s="177">
        <f t="shared" si="1"/>
        <v>0</v>
      </c>
      <c r="J11" s="177">
        <f t="shared" si="1"/>
        <v>0</v>
      </c>
      <c r="K11" s="177">
        <f t="shared" si="1"/>
        <v>0</v>
      </c>
      <c r="L11" s="177">
        <f t="shared" si="1"/>
        <v>0</v>
      </c>
      <c r="M11" s="177">
        <f t="shared" si="1"/>
        <v>0</v>
      </c>
      <c r="N11" s="177">
        <f t="shared" si="1"/>
        <v>0</v>
      </c>
      <c r="O11" s="177">
        <f t="shared" si="1"/>
        <v>0</v>
      </c>
      <c r="P11" s="177">
        <f t="shared" si="1"/>
        <v>0</v>
      </c>
      <c r="Q11" s="177">
        <f t="shared" si="1"/>
        <v>0</v>
      </c>
      <c r="R11" s="123"/>
      <c r="S11" s="171"/>
      <c r="T11" s="171"/>
      <c r="U11" s="171"/>
      <c r="V11" s="171"/>
      <c r="W11" s="171"/>
      <c r="X11" s="171"/>
      <c r="Y11" s="171"/>
      <c r="Z11" s="171"/>
      <c r="AA11" s="171"/>
      <c r="AB11" s="171"/>
      <c r="AC11" s="171"/>
      <c r="AD11" s="171"/>
      <c r="AE11" s="171"/>
    </row>
    <row r="12" spans="1:31" s="183" customFormat="1" ht="10.75" x14ac:dyDescent="0.3">
      <c r="A12" s="179" t="s">
        <v>129</v>
      </c>
      <c r="B12" s="180" t="s">
        <v>123</v>
      </c>
      <c r="C12" s="516"/>
      <c r="D12" s="181">
        <v>0</v>
      </c>
      <c r="E12" s="181">
        <v>0</v>
      </c>
      <c r="F12" s="181">
        <v>0</v>
      </c>
      <c r="G12" s="181">
        <v>0</v>
      </c>
      <c r="H12" s="181">
        <v>0</v>
      </c>
      <c r="I12" s="181">
        <v>0</v>
      </c>
      <c r="J12" s="181">
        <v>0</v>
      </c>
      <c r="K12" s="181">
        <v>0</v>
      </c>
      <c r="L12" s="181">
        <v>0</v>
      </c>
      <c r="M12" s="181">
        <v>0</v>
      </c>
      <c r="N12" s="181">
        <v>0</v>
      </c>
      <c r="O12" s="181">
        <v>0</v>
      </c>
      <c r="P12" s="181">
        <v>0</v>
      </c>
      <c r="Q12" s="181">
        <v>0</v>
      </c>
      <c r="R12" s="182"/>
      <c r="S12" s="182"/>
      <c r="T12" s="182"/>
      <c r="U12" s="182"/>
      <c r="V12" s="182"/>
      <c r="W12" s="182"/>
      <c r="X12" s="182"/>
      <c r="Y12" s="182"/>
      <c r="Z12" s="182"/>
      <c r="AA12" s="182"/>
      <c r="AB12" s="182"/>
      <c r="AC12" s="182"/>
      <c r="AD12" s="182"/>
      <c r="AE12" s="182"/>
    </row>
    <row r="13" spans="1:31" s="183" customFormat="1" ht="10.75" x14ac:dyDescent="0.3">
      <c r="A13" s="179" t="s">
        <v>130</v>
      </c>
      <c r="B13" s="180" t="s">
        <v>123</v>
      </c>
      <c r="C13" s="516"/>
      <c r="D13" s="181">
        <v>0</v>
      </c>
      <c r="E13" s="181">
        <v>0</v>
      </c>
      <c r="F13" s="181">
        <v>0</v>
      </c>
      <c r="G13" s="181">
        <v>0</v>
      </c>
      <c r="H13" s="181">
        <v>0</v>
      </c>
      <c r="I13" s="181">
        <v>0</v>
      </c>
      <c r="J13" s="181">
        <v>0</v>
      </c>
      <c r="K13" s="181">
        <v>0</v>
      </c>
      <c r="L13" s="181">
        <v>0</v>
      </c>
      <c r="M13" s="181">
        <v>0</v>
      </c>
      <c r="N13" s="181">
        <v>0</v>
      </c>
      <c r="O13" s="181">
        <v>0</v>
      </c>
      <c r="P13" s="181">
        <v>0</v>
      </c>
      <c r="Q13" s="181">
        <v>0</v>
      </c>
      <c r="R13" s="182"/>
      <c r="S13" s="182"/>
      <c r="T13" s="182"/>
      <c r="U13" s="182"/>
      <c r="V13" s="182"/>
      <c r="W13" s="182"/>
      <c r="X13" s="182"/>
      <c r="Y13" s="182"/>
      <c r="Z13" s="182"/>
      <c r="AA13" s="182"/>
      <c r="AB13" s="182"/>
      <c r="AC13" s="182"/>
      <c r="AD13" s="182"/>
      <c r="AE13" s="182"/>
    </row>
    <row r="14" spans="1:31" s="83" customFormat="1" ht="18" customHeight="1" x14ac:dyDescent="0.3">
      <c r="A14" s="184" t="s">
        <v>131</v>
      </c>
      <c r="B14" s="91">
        <f>SUM(D14:Q14)</f>
        <v>0</v>
      </c>
      <c r="C14" s="516"/>
      <c r="D14" s="181">
        <v>0</v>
      </c>
      <c r="E14" s="181">
        <v>0</v>
      </c>
      <c r="F14" s="181">
        <v>0</v>
      </c>
      <c r="G14" s="181">
        <v>0</v>
      </c>
      <c r="H14" s="181">
        <v>0</v>
      </c>
      <c r="I14" s="181">
        <v>0</v>
      </c>
      <c r="J14" s="181">
        <v>0</v>
      </c>
      <c r="K14" s="181">
        <v>0</v>
      </c>
      <c r="L14" s="181">
        <v>0</v>
      </c>
      <c r="M14" s="181">
        <v>0</v>
      </c>
      <c r="N14" s="181">
        <v>0</v>
      </c>
      <c r="O14" s="181">
        <v>0</v>
      </c>
      <c r="P14" s="181">
        <v>0</v>
      </c>
      <c r="Q14" s="181">
        <v>0</v>
      </c>
      <c r="R14" s="123"/>
      <c r="S14" s="171"/>
      <c r="T14" s="171"/>
      <c r="U14" s="171"/>
      <c r="V14" s="171"/>
      <c r="W14" s="171"/>
      <c r="X14" s="171"/>
      <c r="Y14" s="171"/>
      <c r="Z14" s="171"/>
      <c r="AA14" s="171"/>
      <c r="AB14" s="171"/>
      <c r="AC14" s="171"/>
      <c r="AD14" s="171"/>
      <c r="AE14" s="171"/>
    </row>
    <row r="15" spans="1:31" s="83" customFormat="1" ht="18" customHeight="1" x14ac:dyDescent="0.3">
      <c r="A15" s="184" t="s">
        <v>132</v>
      </c>
      <c r="B15" s="91">
        <f t="shared" ref="B15" si="2">SUM(C15:M15)</f>
        <v>0</v>
      </c>
      <c r="C15" s="516"/>
      <c r="D15" s="181">
        <v>0</v>
      </c>
      <c r="E15" s="181">
        <v>0</v>
      </c>
      <c r="F15" s="181">
        <v>0</v>
      </c>
      <c r="G15" s="181">
        <v>0</v>
      </c>
      <c r="H15" s="181">
        <v>0</v>
      </c>
      <c r="I15" s="181">
        <v>0</v>
      </c>
      <c r="J15" s="181">
        <v>0</v>
      </c>
      <c r="K15" s="181">
        <v>0</v>
      </c>
      <c r="L15" s="181">
        <v>0</v>
      </c>
      <c r="M15" s="181">
        <v>0</v>
      </c>
      <c r="N15" s="181">
        <v>0</v>
      </c>
      <c r="O15" s="181">
        <v>0</v>
      </c>
      <c r="P15" s="181">
        <v>0</v>
      </c>
      <c r="Q15" s="181">
        <v>0</v>
      </c>
      <c r="R15" s="123"/>
      <c r="S15" s="171"/>
      <c r="T15" s="171"/>
      <c r="U15" s="171"/>
      <c r="V15" s="171"/>
      <c r="W15" s="171"/>
      <c r="X15" s="171"/>
      <c r="Y15" s="171"/>
      <c r="Z15" s="171"/>
      <c r="AA15" s="171"/>
      <c r="AB15" s="171"/>
      <c r="AC15" s="171"/>
      <c r="AD15" s="171"/>
      <c r="AE15" s="171"/>
    </row>
    <row r="16" spans="1:31" s="83" customFormat="1" ht="18" customHeight="1" x14ac:dyDescent="0.3">
      <c r="A16" s="184" t="s">
        <v>133</v>
      </c>
      <c r="B16" s="91">
        <f>SUM(D16:Q16)</f>
        <v>0</v>
      </c>
      <c r="C16" s="516"/>
      <c r="D16" s="181">
        <v>0</v>
      </c>
      <c r="E16" s="181">
        <v>0</v>
      </c>
      <c r="F16" s="181">
        <v>0</v>
      </c>
      <c r="G16" s="181">
        <v>0</v>
      </c>
      <c r="H16" s="181">
        <v>0</v>
      </c>
      <c r="I16" s="181">
        <v>0</v>
      </c>
      <c r="J16" s="181">
        <v>0</v>
      </c>
      <c r="K16" s="181">
        <v>0</v>
      </c>
      <c r="L16" s="181">
        <v>0</v>
      </c>
      <c r="M16" s="181">
        <v>0</v>
      </c>
      <c r="N16" s="181">
        <v>0</v>
      </c>
      <c r="O16" s="181">
        <v>0</v>
      </c>
      <c r="P16" s="181">
        <v>0</v>
      </c>
      <c r="Q16" s="181">
        <v>0</v>
      </c>
      <c r="R16" s="123"/>
      <c r="S16" s="171"/>
      <c r="T16" s="171"/>
      <c r="U16" s="171"/>
      <c r="V16" s="171"/>
      <c r="W16" s="171"/>
      <c r="X16" s="171"/>
      <c r="Y16" s="171"/>
      <c r="Z16" s="171"/>
      <c r="AA16" s="171"/>
      <c r="AB16" s="171"/>
      <c r="AC16" s="171"/>
      <c r="AD16" s="171"/>
      <c r="AE16" s="171"/>
    </row>
    <row r="17" spans="1:31" s="83" customFormat="1" ht="18" customHeight="1" x14ac:dyDescent="0.3">
      <c r="A17" s="184" t="s">
        <v>134</v>
      </c>
      <c r="B17" s="91">
        <f>SUM(D17:Q17)</f>
        <v>0</v>
      </c>
      <c r="C17" s="516"/>
      <c r="D17" s="181">
        <v>0</v>
      </c>
      <c r="E17" s="181">
        <v>0</v>
      </c>
      <c r="F17" s="181">
        <v>0</v>
      </c>
      <c r="G17" s="181">
        <v>0</v>
      </c>
      <c r="H17" s="181">
        <v>0</v>
      </c>
      <c r="I17" s="181">
        <v>0</v>
      </c>
      <c r="J17" s="181">
        <v>0</v>
      </c>
      <c r="K17" s="181">
        <v>0</v>
      </c>
      <c r="L17" s="181">
        <v>0</v>
      </c>
      <c r="M17" s="181">
        <v>0</v>
      </c>
      <c r="N17" s="181">
        <v>0</v>
      </c>
      <c r="O17" s="181">
        <v>0</v>
      </c>
      <c r="P17" s="181">
        <v>0</v>
      </c>
      <c r="Q17" s="181">
        <v>0</v>
      </c>
      <c r="R17" s="123"/>
      <c r="S17" s="171"/>
      <c r="T17" s="171"/>
      <c r="U17" s="171"/>
      <c r="V17" s="171"/>
      <c r="W17" s="171"/>
      <c r="X17" s="171"/>
      <c r="Y17" s="171"/>
      <c r="Z17" s="171"/>
      <c r="AA17" s="171"/>
      <c r="AB17" s="171"/>
      <c r="AC17" s="171"/>
      <c r="AD17" s="171"/>
      <c r="AE17" s="171"/>
    </row>
    <row r="18" spans="1:31" s="83" customFormat="1" ht="25.75" x14ac:dyDescent="0.3">
      <c r="A18" s="185" t="s">
        <v>135</v>
      </c>
      <c r="B18" s="91">
        <f>SUM(D18:Q18)</f>
        <v>0</v>
      </c>
      <c r="C18" s="516"/>
      <c r="D18" s="181">
        <v>0</v>
      </c>
      <c r="E18" s="181">
        <v>0</v>
      </c>
      <c r="F18" s="181">
        <v>0</v>
      </c>
      <c r="G18" s="181">
        <v>0</v>
      </c>
      <c r="H18" s="181">
        <v>0</v>
      </c>
      <c r="I18" s="181">
        <v>0</v>
      </c>
      <c r="J18" s="181">
        <v>0</v>
      </c>
      <c r="K18" s="181">
        <v>0</v>
      </c>
      <c r="L18" s="181">
        <v>0</v>
      </c>
      <c r="M18" s="181">
        <v>0</v>
      </c>
      <c r="N18" s="181">
        <v>0</v>
      </c>
      <c r="O18" s="181">
        <v>0</v>
      </c>
      <c r="P18" s="181">
        <v>0</v>
      </c>
      <c r="Q18" s="181">
        <v>0</v>
      </c>
      <c r="R18" s="123"/>
      <c r="S18" s="171"/>
      <c r="T18" s="171"/>
      <c r="U18" s="171"/>
      <c r="V18" s="171"/>
      <c r="W18" s="171"/>
      <c r="X18" s="171"/>
      <c r="Y18" s="171"/>
      <c r="Z18" s="171"/>
      <c r="AA18" s="171"/>
      <c r="AB18" s="171"/>
      <c r="AC18" s="171"/>
      <c r="AD18" s="171"/>
      <c r="AE18" s="171"/>
    </row>
    <row r="19" spans="1:31" s="83" customFormat="1" ht="12.9" x14ac:dyDescent="0.3">
      <c r="A19" s="185" t="s">
        <v>136</v>
      </c>
      <c r="B19" s="91">
        <f>SUM(D19:Q19)</f>
        <v>0</v>
      </c>
      <c r="C19" s="516"/>
      <c r="D19" s="181">
        <v>0</v>
      </c>
      <c r="E19" s="181">
        <v>0</v>
      </c>
      <c r="F19" s="181">
        <v>0</v>
      </c>
      <c r="G19" s="181">
        <v>0</v>
      </c>
      <c r="H19" s="181">
        <v>0</v>
      </c>
      <c r="I19" s="181">
        <v>0</v>
      </c>
      <c r="J19" s="181">
        <v>0</v>
      </c>
      <c r="K19" s="181">
        <v>0</v>
      </c>
      <c r="L19" s="181">
        <v>0</v>
      </c>
      <c r="M19" s="181">
        <v>0</v>
      </c>
      <c r="N19" s="181">
        <v>0</v>
      </c>
      <c r="O19" s="181">
        <v>0</v>
      </c>
      <c r="P19" s="181">
        <v>0</v>
      </c>
      <c r="Q19" s="181">
        <v>0</v>
      </c>
      <c r="R19" s="123"/>
      <c r="S19" s="171"/>
      <c r="T19" s="171"/>
      <c r="U19" s="171"/>
      <c r="V19" s="171"/>
      <c r="W19" s="171"/>
      <c r="X19" s="171"/>
      <c r="Y19" s="171"/>
      <c r="Z19" s="171"/>
      <c r="AA19" s="171"/>
      <c r="AB19" s="171"/>
      <c r="AC19" s="171"/>
      <c r="AD19" s="171"/>
      <c r="AE19" s="171"/>
    </row>
    <row r="20" spans="1:31" s="83" customFormat="1" ht="12.9" hidden="1" x14ac:dyDescent="0.35">
      <c r="A20" s="374" t="s">
        <v>137</v>
      </c>
      <c r="B20" s="91">
        <f>SUM(D20:Q20)</f>
        <v>0</v>
      </c>
      <c r="C20" s="516"/>
      <c r="D20" s="133">
        <f t="shared" ref="D20:Q20" si="3">D21*D22</f>
        <v>0</v>
      </c>
      <c r="E20" s="133">
        <f t="shared" si="3"/>
        <v>0</v>
      </c>
      <c r="F20" s="133">
        <f t="shared" si="3"/>
        <v>0</v>
      </c>
      <c r="G20" s="133">
        <f t="shared" si="3"/>
        <v>0</v>
      </c>
      <c r="H20" s="133">
        <f t="shared" si="3"/>
        <v>0</v>
      </c>
      <c r="I20" s="133">
        <f t="shared" si="3"/>
        <v>0</v>
      </c>
      <c r="J20" s="133">
        <f t="shared" si="3"/>
        <v>0</v>
      </c>
      <c r="K20" s="133">
        <f t="shared" si="3"/>
        <v>0</v>
      </c>
      <c r="L20" s="133">
        <f t="shared" si="3"/>
        <v>0</v>
      </c>
      <c r="M20" s="133">
        <f t="shared" si="3"/>
        <v>0</v>
      </c>
      <c r="N20" s="133">
        <f t="shared" si="3"/>
        <v>0</v>
      </c>
      <c r="O20" s="133">
        <f t="shared" si="3"/>
        <v>0</v>
      </c>
      <c r="P20" s="133">
        <f t="shared" si="3"/>
        <v>0</v>
      </c>
      <c r="Q20" s="133">
        <f t="shared" si="3"/>
        <v>0</v>
      </c>
      <c r="R20" s="123"/>
      <c r="S20" s="171"/>
      <c r="T20" s="171"/>
      <c r="U20" s="171"/>
      <c r="V20" s="171"/>
      <c r="W20" s="171"/>
      <c r="X20" s="171"/>
      <c r="Y20" s="171"/>
      <c r="Z20" s="171"/>
      <c r="AA20" s="171"/>
      <c r="AB20" s="171"/>
      <c r="AC20" s="171"/>
      <c r="AD20" s="171"/>
      <c r="AE20" s="171"/>
    </row>
    <row r="21" spans="1:31" s="183" customFormat="1" ht="10.75" hidden="1" x14ac:dyDescent="0.3">
      <c r="A21" s="375" t="s">
        <v>138</v>
      </c>
      <c r="B21" s="180" t="s">
        <v>123</v>
      </c>
      <c r="C21" s="516"/>
      <c r="D21" s="181">
        <v>0</v>
      </c>
      <c r="E21" s="181">
        <v>0</v>
      </c>
      <c r="F21" s="181">
        <v>0</v>
      </c>
      <c r="G21" s="181">
        <v>0</v>
      </c>
      <c r="H21" s="181">
        <v>0</v>
      </c>
      <c r="I21" s="181">
        <v>0</v>
      </c>
      <c r="J21" s="181">
        <v>0</v>
      </c>
      <c r="K21" s="181">
        <v>0</v>
      </c>
      <c r="L21" s="181">
        <v>0</v>
      </c>
      <c r="M21" s="181">
        <v>0</v>
      </c>
      <c r="N21" s="181">
        <v>0</v>
      </c>
      <c r="O21" s="181">
        <v>0</v>
      </c>
      <c r="P21" s="181">
        <v>0</v>
      </c>
      <c r="Q21" s="181">
        <v>0</v>
      </c>
      <c r="R21" s="182"/>
      <c r="S21" s="182"/>
      <c r="T21" s="182"/>
      <c r="U21" s="182"/>
      <c r="V21" s="182"/>
      <c r="W21" s="182"/>
      <c r="X21" s="182"/>
      <c r="Y21" s="182"/>
      <c r="Z21" s="182"/>
      <c r="AA21" s="182"/>
      <c r="AB21" s="182"/>
      <c r="AC21" s="182"/>
      <c r="AD21" s="182"/>
      <c r="AE21" s="182"/>
    </row>
    <row r="22" spans="1:31" s="183" customFormat="1" ht="10.75" hidden="1" x14ac:dyDescent="0.3">
      <c r="A22" s="375" t="s">
        <v>139</v>
      </c>
      <c r="B22" s="180" t="s">
        <v>123</v>
      </c>
      <c r="C22" s="516"/>
      <c r="D22" s="181">
        <v>0</v>
      </c>
      <c r="E22" s="181">
        <v>0</v>
      </c>
      <c r="F22" s="181">
        <v>0</v>
      </c>
      <c r="G22" s="181">
        <v>0</v>
      </c>
      <c r="H22" s="181">
        <v>0</v>
      </c>
      <c r="I22" s="181">
        <v>0</v>
      </c>
      <c r="J22" s="181">
        <v>0</v>
      </c>
      <c r="K22" s="181">
        <v>0</v>
      </c>
      <c r="L22" s="181">
        <v>0</v>
      </c>
      <c r="M22" s="181">
        <v>0</v>
      </c>
      <c r="N22" s="181">
        <v>0</v>
      </c>
      <c r="O22" s="181">
        <v>0</v>
      </c>
      <c r="P22" s="181">
        <v>0</v>
      </c>
      <c r="Q22" s="181">
        <v>0</v>
      </c>
      <c r="R22" s="182"/>
      <c r="S22" s="182"/>
      <c r="T22" s="182"/>
      <c r="U22" s="182"/>
      <c r="V22" s="182"/>
      <c r="W22" s="182"/>
      <c r="X22" s="182"/>
      <c r="Y22" s="182"/>
      <c r="Z22" s="182"/>
      <c r="AA22" s="182"/>
      <c r="AB22" s="182"/>
      <c r="AC22" s="182"/>
      <c r="AD22" s="182"/>
      <c r="AE22" s="182"/>
    </row>
    <row r="23" spans="1:31" s="83" customFormat="1" ht="12.9" x14ac:dyDescent="0.3">
      <c r="A23" s="178" t="s">
        <v>140</v>
      </c>
      <c r="B23" s="91">
        <f>SUM(D23:Q23)</f>
        <v>0</v>
      </c>
      <c r="C23" s="516"/>
      <c r="D23" s="181">
        <v>0</v>
      </c>
      <c r="E23" s="181">
        <v>0</v>
      </c>
      <c r="F23" s="181">
        <v>0</v>
      </c>
      <c r="G23" s="181">
        <v>0</v>
      </c>
      <c r="H23" s="181">
        <v>0</v>
      </c>
      <c r="I23" s="181">
        <v>0</v>
      </c>
      <c r="J23" s="181">
        <v>0</v>
      </c>
      <c r="K23" s="181">
        <v>0</v>
      </c>
      <c r="L23" s="181">
        <v>0</v>
      </c>
      <c r="M23" s="181">
        <v>0</v>
      </c>
      <c r="N23" s="181">
        <v>0</v>
      </c>
      <c r="O23" s="181">
        <v>0</v>
      </c>
      <c r="P23" s="181">
        <v>0</v>
      </c>
      <c r="Q23" s="181">
        <v>0</v>
      </c>
      <c r="R23" s="123"/>
      <c r="S23" s="171"/>
      <c r="T23" s="171"/>
      <c r="U23" s="171"/>
      <c r="V23" s="171"/>
      <c r="W23" s="171"/>
      <c r="X23" s="171"/>
      <c r="Y23" s="171"/>
      <c r="Z23" s="171"/>
      <c r="AA23" s="171"/>
      <c r="AB23" s="171"/>
      <c r="AC23" s="171"/>
      <c r="AD23" s="171"/>
      <c r="AE23" s="171"/>
    </row>
    <row r="24" spans="1:31" s="83" customFormat="1" ht="38.25" customHeight="1" x14ac:dyDescent="0.3">
      <c r="A24" s="186" t="s">
        <v>396</v>
      </c>
      <c r="B24" s="91">
        <f t="shared" ref="B24:B25" si="4">SUM(D24:Q24)</f>
        <v>0</v>
      </c>
      <c r="C24" s="516"/>
      <c r="D24" s="181">
        <v>0</v>
      </c>
      <c r="E24" s="181">
        <v>0</v>
      </c>
      <c r="F24" s="181">
        <v>0</v>
      </c>
      <c r="G24" s="181">
        <v>0</v>
      </c>
      <c r="H24" s="181">
        <v>0</v>
      </c>
      <c r="I24" s="181">
        <v>0</v>
      </c>
      <c r="J24" s="181">
        <v>0</v>
      </c>
      <c r="K24" s="181">
        <v>0</v>
      </c>
      <c r="L24" s="181">
        <v>0</v>
      </c>
      <c r="M24" s="181">
        <v>0</v>
      </c>
      <c r="N24" s="181">
        <v>0</v>
      </c>
      <c r="O24" s="181">
        <v>0</v>
      </c>
      <c r="P24" s="181">
        <v>0</v>
      </c>
      <c r="Q24" s="181">
        <v>0</v>
      </c>
      <c r="R24" s="187"/>
      <c r="S24" s="171"/>
      <c r="T24" s="171"/>
      <c r="U24" s="171"/>
      <c r="V24" s="171"/>
      <c r="W24" s="171"/>
      <c r="X24" s="171"/>
      <c r="Y24" s="171"/>
      <c r="Z24" s="171"/>
      <c r="AA24" s="171"/>
      <c r="AB24" s="171"/>
      <c r="AC24" s="171"/>
      <c r="AD24" s="171"/>
      <c r="AE24" s="171"/>
    </row>
    <row r="25" spans="1:31" s="190" customFormat="1" ht="39.75" customHeight="1" x14ac:dyDescent="0.3">
      <c r="A25" s="188" t="s">
        <v>396</v>
      </c>
      <c r="B25" s="91">
        <f t="shared" si="4"/>
        <v>0</v>
      </c>
      <c r="C25" s="516"/>
      <c r="D25" s="181">
        <v>0</v>
      </c>
      <c r="E25" s="181">
        <v>0</v>
      </c>
      <c r="F25" s="181">
        <v>0</v>
      </c>
      <c r="G25" s="181">
        <v>0</v>
      </c>
      <c r="H25" s="181">
        <v>0</v>
      </c>
      <c r="I25" s="181">
        <v>0</v>
      </c>
      <c r="J25" s="181">
        <v>0</v>
      </c>
      <c r="K25" s="181">
        <v>0</v>
      </c>
      <c r="L25" s="181">
        <v>0</v>
      </c>
      <c r="M25" s="181">
        <v>0</v>
      </c>
      <c r="N25" s="181">
        <v>0</v>
      </c>
      <c r="O25" s="181">
        <v>0</v>
      </c>
      <c r="P25" s="181">
        <v>0</v>
      </c>
      <c r="Q25" s="181">
        <v>0</v>
      </c>
      <c r="R25" s="189"/>
      <c r="S25" s="189"/>
      <c r="T25" s="189"/>
      <c r="U25" s="189"/>
      <c r="V25" s="189"/>
      <c r="W25" s="189"/>
      <c r="X25" s="189"/>
      <c r="Y25" s="189"/>
      <c r="Z25" s="189"/>
      <c r="AA25" s="189"/>
      <c r="AB25" s="189"/>
      <c r="AC25" s="189"/>
      <c r="AD25" s="189"/>
      <c r="AE25" s="189"/>
    </row>
    <row r="26" spans="1:31" s="195" customFormat="1" ht="26.25" customHeight="1" x14ac:dyDescent="0.35">
      <c r="A26" s="191" t="s">
        <v>141</v>
      </c>
      <c r="B26" s="91">
        <f>SUM(D26:Q26)</f>
        <v>0</v>
      </c>
      <c r="C26" s="516"/>
      <c r="D26" s="192">
        <f>D8+D11+SUM(D14:D17)+SUM(D18:D20)+SUM(D23:D25)</f>
        <v>0</v>
      </c>
      <c r="E26" s="192">
        <f t="shared" ref="E26:Q26" si="5">E8+E11+SUM(E14:E17)+SUM(E18:E20)+SUM(E23:E25)</f>
        <v>0</v>
      </c>
      <c r="F26" s="192">
        <f t="shared" si="5"/>
        <v>0</v>
      </c>
      <c r="G26" s="192">
        <f t="shared" si="5"/>
        <v>0</v>
      </c>
      <c r="H26" s="192">
        <f t="shared" si="5"/>
        <v>0</v>
      </c>
      <c r="I26" s="192">
        <f t="shared" si="5"/>
        <v>0</v>
      </c>
      <c r="J26" s="192">
        <f t="shared" si="5"/>
        <v>0</v>
      </c>
      <c r="K26" s="192">
        <f t="shared" si="5"/>
        <v>0</v>
      </c>
      <c r="L26" s="192">
        <f t="shared" si="5"/>
        <v>0</v>
      </c>
      <c r="M26" s="192">
        <f t="shared" si="5"/>
        <v>0</v>
      </c>
      <c r="N26" s="192">
        <f t="shared" si="5"/>
        <v>0</v>
      </c>
      <c r="O26" s="192">
        <f t="shared" si="5"/>
        <v>0</v>
      </c>
      <c r="P26" s="192">
        <f t="shared" si="5"/>
        <v>0</v>
      </c>
      <c r="Q26" s="192">
        <f t="shared" si="5"/>
        <v>0</v>
      </c>
      <c r="R26" s="193"/>
      <c r="S26" s="194"/>
      <c r="T26" s="194"/>
      <c r="U26" s="194"/>
      <c r="V26" s="194"/>
      <c r="W26" s="194"/>
      <c r="X26" s="194"/>
      <c r="Y26" s="194"/>
      <c r="Z26" s="194"/>
      <c r="AA26" s="194"/>
      <c r="AB26" s="194"/>
      <c r="AC26" s="194"/>
      <c r="AD26" s="194"/>
      <c r="AE26" s="194"/>
    </row>
    <row r="27" spans="1:31" s="87" customFormat="1" ht="14.25" customHeight="1" x14ac:dyDescent="0.3">
      <c r="A27" s="196" t="s">
        <v>142</v>
      </c>
      <c r="B27" s="91"/>
      <c r="C27" s="516"/>
      <c r="D27" s="91"/>
      <c r="E27" s="91"/>
      <c r="F27" s="91"/>
      <c r="G27" s="91"/>
      <c r="H27" s="91"/>
      <c r="I27" s="91"/>
      <c r="J27" s="91"/>
      <c r="K27" s="91"/>
      <c r="L27" s="91"/>
      <c r="M27" s="91"/>
      <c r="N27" s="91"/>
      <c r="O27" s="91"/>
      <c r="P27" s="91"/>
      <c r="Q27" s="91"/>
      <c r="R27" s="124"/>
      <c r="S27" s="105"/>
      <c r="T27" s="105"/>
      <c r="U27" s="105"/>
      <c r="V27" s="105"/>
      <c r="W27" s="105"/>
      <c r="X27" s="105"/>
      <c r="Y27" s="105"/>
      <c r="Z27" s="105"/>
      <c r="AA27" s="105"/>
      <c r="AB27" s="105"/>
      <c r="AC27" s="105"/>
      <c r="AD27" s="105"/>
      <c r="AE27" s="105"/>
    </row>
    <row r="28" spans="1:31" s="93" customFormat="1" ht="12.9" x14ac:dyDescent="0.35">
      <c r="A28" s="178" t="s">
        <v>143</v>
      </c>
      <c r="B28" s="91">
        <f>SUM(D28:Q28)</f>
        <v>0</v>
      </c>
      <c r="C28" s="516"/>
      <c r="D28" s="133">
        <f t="shared" ref="D28:Q28" si="6">D29*D30+D31*D32</f>
        <v>0</v>
      </c>
      <c r="E28" s="133">
        <f t="shared" si="6"/>
        <v>0</v>
      </c>
      <c r="F28" s="133">
        <f t="shared" si="6"/>
        <v>0</v>
      </c>
      <c r="G28" s="133">
        <f t="shared" si="6"/>
        <v>0</v>
      </c>
      <c r="H28" s="133">
        <f t="shared" si="6"/>
        <v>0</v>
      </c>
      <c r="I28" s="133">
        <f t="shared" si="6"/>
        <v>0</v>
      </c>
      <c r="J28" s="133">
        <f t="shared" si="6"/>
        <v>0</v>
      </c>
      <c r="K28" s="133">
        <f t="shared" si="6"/>
        <v>0</v>
      </c>
      <c r="L28" s="133">
        <f t="shared" si="6"/>
        <v>0</v>
      </c>
      <c r="M28" s="133">
        <f t="shared" si="6"/>
        <v>0</v>
      </c>
      <c r="N28" s="133">
        <f t="shared" si="6"/>
        <v>0</v>
      </c>
      <c r="O28" s="133">
        <f t="shared" si="6"/>
        <v>0</v>
      </c>
      <c r="P28" s="133">
        <f t="shared" si="6"/>
        <v>0</v>
      </c>
      <c r="Q28" s="133">
        <f t="shared" si="6"/>
        <v>0</v>
      </c>
      <c r="R28" s="123"/>
      <c r="S28" s="171"/>
      <c r="T28" s="171"/>
      <c r="U28" s="171"/>
      <c r="V28" s="171"/>
      <c r="W28" s="171"/>
      <c r="X28" s="171"/>
      <c r="Y28" s="171"/>
      <c r="Z28" s="171"/>
      <c r="AA28" s="171"/>
      <c r="AB28" s="171"/>
      <c r="AC28" s="171"/>
      <c r="AD28" s="171"/>
      <c r="AE28" s="171"/>
    </row>
    <row r="29" spans="1:31" s="183" customFormat="1" ht="10.75" x14ac:dyDescent="0.3">
      <c r="A29" s="179" t="s">
        <v>144</v>
      </c>
      <c r="B29" s="180" t="s">
        <v>123</v>
      </c>
      <c r="C29" s="516"/>
      <c r="D29" s="181">
        <v>0</v>
      </c>
      <c r="E29" s="181">
        <v>0</v>
      </c>
      <c r="F29" s="181">
        <v>0</v>
      </c>
      <c r="G29" s="181">
        <v>0</v>
      </c>
      <c r="H29" s="181">
        <v>0</v>
      </c>
      <c r="I29" s="181">
        <v>0</v>
      </c>
      <c r="J29" s="181">
        <v>0</v>
      </c>
      <c r="K29" s="181">
        <v>0</v>
      </c>
      <c r="L29" s="181">
        <v>0</v>
      </c>
      <c r="M29" s="181">
        <v>0</v>
      </c>
      <c r="N29" s="181">
        <v>0</v>
      </c>
      <c r="O29" s="181">
        <v>0</v>
      </c>
      <c r="P29" s="181">
        <v>0</v>
      </c>
      <c r="Q29" s="181">
        <v>0</v>
      </c>
      <c r="R29" s="182"/>
      <c r="S29" s="182"/>
      <c r="T29" s="182"/>
      <c r="U29" s="182"/>
      <c r="V29" s="182"/>
      <c r="W29" s="182"/>
      <c r="X29" s="182"/>
      <c r="Y29" s="182"/>
      <c r="Z29" s="182"/>
      <c r="AA29" s="182"/>
      <c r="AB29" s="182"/>
      <c r="AC29" s="182"/>
      <c r="AD29" s="182"/>
      <c r="AE29" s="182"/>
    </row>
    <row r="30" spans="1:31" s="183" customFormat="1" ht="10.75" x14ac:dyDescent="0.3">
      <c r="A30" s="179" t="s">
        <v>145</v>
      </c>
      <c r="B30" s="180" t="s">
        <v>123</v>
      </c>
      <c r="C30" s="516"/>
      <c r="D30" s="181">
        <v>0</v>
      </c>
      <c r="E30" s="181">
        <v>0</v>
      </c>
      <c r="F30" s="181">
        <v>0</v>
      </c>
      <c r="G30" s="181">
        <v>0</v>
      </c>
      <c r="H30" s="181">
        <v>0</v>
      </c>
      <c r="I30" s="181">
        <v>0</v>
      </c>
      <c r="J30" s="181">
        <v>0</v>
      </c>
      <c r="K30" s="181">
        <v>0</v>
      </c>
      <c r="L30" s="181">
        <v>0</v>
      </c>
      <c r="M30" s="181">
        <v>0</v>
      </c>
      <c r="N30" s="181">
        <v>0</v>
      </c>
      <c r="O30" s="181">
        <v>0</v>
      </c>
      <c r="P30" s="181">
        <v>0</v>
      </c>
      <c r="Q30" s="181">
        <v>0</v>
      </c>
      <c r="R30" s="182"/>
      <c r="S30" s="182"/>
      <c r="T30" s="182"/>
      <c r="U30" s="182"/>
      <c r="V30" s="182"/>
      <c r="W30" s="182"/>
      <c r="X30" s="182"/>
      <c r="Y30" s="182"/>
      <c r="Z30" s="182"/>
      <c r="AA30" s="182"/>
      <c r="AB30" s="182"/>
      <c r="AC30" s="182"/>
      <c r="AD30" s="182"/>
      <c r="AE30" s="182"/>
    </row>
    <row r="31" spans="1:31" s="183" customFormat="1" ht="10.75" x14ac:dyDescent="0.3">
      <c r="A31" s="179" t="s">
        <v>146</v>
      </c>
      <c r="B31" s="180" t="s">
        <v>123</v>
      </c>
      <c r="C31" s="516"/>
      <c r="D31" s="181">
        <v>0</v>
      </c>
      <c r="E31" s="181">
        <v>0</v>
      </c>
      <c r="F31" s="181">
        <v>0</v>
      </c>
      <c r="G31" s="181">
        <v>0</v>
      </c>
      <c r="H31" s="181">
        <v>0</v>
      </c>
      <c r="I31" s="181">
        <v>0</v>
      </c>
      <c r="J31" s="181">
        <v>0</v>
      </c>
      <c r="K31" s="181">
        <v>0</v>
      </c>
      <c r="L31" s="181">
        <v>0</v>
      </c>
      <c r="M31" s="181">
        <v>0</v>
      </c>
      <c r="N31" s="181">
        <v>0</v>
      </c>
      <c r="O31" s="181">
        <v>0</v>
      </c>
      <c r="P31" s="181">
        <v>0</v>
      </c>
      <c r="Q31" s="181">
        <v>0</v>
      </c>
      <c r="R31" s="182"/>
      <c r="S31" s="182"/>
      <c r="T31" s="182"/>
      <c r="U31" s="182"/>
      <c r="V31" s="182"/>
      <c r="W31" s="182"/>
      <c r="X31" s="182"/>
      <c r="Y31" s="182"/>
      <c r="Z31" s="182"/>
      <c r="AA31" s="182"/>
      <c r="AB31" s="182"/>
      <c r="AC31" s="182"/>
      <c r="AD31" s="182"/>
      <c r="AE31" s="182"/>
    </row>
    <row r="32" spans="1:31" s="183" customFormat="1" ht="10.75" x14ac:dyDescent="0.3">
      <c r="A32" s="179" t="s">
        <v>147</v>
      </c>
      <c r="B32" s="180" t="s">
        <v>123</v>
      </c>
      <c r="C32" s="516"/>
      <c r="D32" s="181">
        <v>0</v>
      </c>
      <c r="E32" s="181">
        <v>0</v>
      </c>
      <c r="F32" s="181">
        <v>0</v>
      </c>
      <c r="G32" s="181">
        <v>0</v>
      </c>
      <c r="H32" s="181">
        <v>0</v>
      </c>
      <c r="I32" s="181">
        <v>0</v>
      </c>
      <c r="J32" s="181">
        <v>0</v>
      </c>
      <c r="K32" s="181">
        <v>0</v>
      </c>
      <c r="L32" s="181">
        <v>0</v>
      </c>
      <c r="M32" s="181">
        <v>0</v>
      </c>
      <c r="N32" s="181">
        <v>0</v>
      </c>
      <c r="O32" s="181">
        <v>0</v>
      </c>
      <c r="P32" s="181">
        <v>0</v>
      </c>
      <c r="Q32" s="181">
        <v>0</v>
      </c>
      <c r="R32" s="182"/>
      <c r="S32" s="182"/>
      <c r="T32" s="182"/>
      <c r="U32" s="182"/>
      <c r="V32" s="182"/>
      <c r="W32" s="182"/>
      <c r="X32" s="182"/>
      <c r="Y32" s="182"/>
      <c r="Z32" s="182"/>
      <c r="AA32" s="182"/>
      <c r="AB32" s="182"/>
      <c r="AC32" s="182"/>
      <c r="AD32" s="182"/>
      <c r="AE32" s="182"/>
    </row>
    <row r="33" spans="1:31" s="93" customFormat="1" ht="12.9" x14ac:dyDescent="0.35">
      <c r="A33" s="178" t="s">
        <v>148</v>
      </c>
      <c r="B33" s="91">
        <f>SUM(D33:Q33)</f>
        <v>0</v>
      </c>
      <c r="C33" s="516"/>
      <c r="D33" s="133">
        <f t="shared" ref="D33:Q33" si="7">D34*D35</f>
        <v>0</v>
      </c>
      <c r="E33" s="133">
        <f t="shared" si="7"/>
        <v>0</v>
      </c>
      <c r="F33" s="133">
        <f t="shared" si="7"/>
        <v>0</v>
      </c>
      <c r="G33" s="133">
        <f t="shared" si="7"/>
        <v>0</v>
      </c>
      <c r="H33" s="133">
        <f t="shared" si="7"/>
        <v>0</v>
      </c>
      <c r="I33" s="133">
        <f t="shared" si="7"/>
        <v>0</v>
      </c>
      <c r="J33" s="133">
        <f t="shared" si="7"/>
        <v>0</v>
      </c>
      <c r="K33" s="133">
        <f t="shared" si="7"/>
        <v>0</v>
      </c>
      <c r="L33" s="133">
        <f t="shared" si="7"/>
        <v>0</v>
      </c>
      <c r="M33" s="133">
        <f t="shared" si="7"/>
        <v>0</v>
      </c>
      <c r="N33" s="133">
        <f t="shared" si="7"/>
        <v>0</v>
      </c>
      <c r="O33" s="133">
        <f t="shared" si="7"/>
        <v>0</v>
      </c>
      <c r="P33" s="133">
        <f t="shared" si="7"/>
        <v>0</v>
      </c>
      <c r="Q33" s="133">
        <f t="shared" si="7"/>
        <v>0</v>
      </c>
      <c r="R33" s="123"/>
      <c r="S33" s="171"/>
      <c r="T33" s="171"/>
      <c r="U33" s="171"/>
      <c r="V33" s="171"/>
      <c r="W33" s="171"/>
      <c r="X33" s="171"/>
      <c r="Y33" s="171"/>
      <c r="Z33" s="171"/>
      <c r="AA33" s="171"/>
      <c r="AB33" s="171"/>
      <c r="AC33" s="171"/>
      <c r="AD33" s="171"/>
      <c r="AE33" s="171"/>
    </row>
    <row r="34" spans="1:31" s="183" customFormat="1" ht="10.75" x14ac:dyDescent="0.3">
      <c r="A34" s="179" t="s">
        <v>127</v>
      </c>
      <c r="B34" s="180" t="s">
        <v>123</v>
      </c>
      <c r="C34" s="516"/>
      <c r="D34" s="181">
        <v>0</v>
      </c>
      <c r="E34" s="181">
        <v>0</v>
      </c>
      <c r="F34" s="181">
        <v>0</v>
      </c>
      <c r="G34" s="181">
        <v>0</v>
      </c>
      <c r="H34" s="181">
        <v>0</v>
      </c>
      <c r="I34" s="181">
        <v>0</v>
      </c>
      <c r="J34" s="181">
        <v>0</v>
      </c>
      <c r="K34" s="181">
        <v>0</v>
      </c>
      <c r="L34" s="181">
        <v>0</v>
      </c>
      <c r="M34" s="181">
        <v>0</v>
      </c>
      <c r="N34" s="181">
        <v>0</v>
      </c>
      <c r="O34" s="181">
        <v>0</v>
      </c>
      <c r="P34" s="181">
        <v>0</v>
      </c>
      <c r="Q34" s="181">
        <v>0</v>
      </c>
      <c r="R34" s="182"/>
      <c r="S34" s="182"/>
      <c r="T34" s="182"/>
      <c r="U34" s="182"/>
      <c r="V34" s="182"/>
      <c r="W34" s="182"/>
      <c r="X34" s="182"/>
      <c r="Y34" s="182"/>
      <c r="Z34" s="182"/>
      <c r="AA34" s="182"/>
      <c r="AB34" s="182"/>
      <c r="AC34" s="182"/>
      <c r="AD34" s="182"/>
      <c r="AE34" s="182"/>
    </row>
    <row r="35" spans="1:31" s="183" customFormat="1" ht="10.75" x14ac:dyDescent="0.3">
      <c r="A35" s="179" t="s">
        <v>149</v>
      </c>
      <c r="B35" s="180" t="s">
        <v>123</v>
      </c>
      <c r="C35" s="516"/>
      <c r="D35" s="181">
        <v>0</v>
      </c>
      <c r="E35" s="181">
        <v>0</v>
      </c>
      <c r="F35" s="181">
        <v>0</v>
      </c>
      <c r="G35" s="181">
        <v>0</v>
      </c>
      <c r="H35" s="181">
        <v>0</v>
      </c>
      <c r="I35" s="181">
        <v>0</v>
      </c>
      <c r="J35" s="181">
        <v>0</v>
      </c>
      <c r="K35" s="181">
        <v>0</v>
      </c>
      <c r="L35" s="181">
        <v>0</v>
      </c>
      <c r="M35" s="181">
        <v>0</v>
      </c>
      <c r="N35" s="181">
        <v>0</v>
      </c>
      <c r="O35" s="181">
        <v>0</v>
      </c>
      <c r="P35" s="181">
        <v>0</v>
      </c>
      <c r="Q35" s="181">
        <v>0</v>
      </c>
      <c r="R35" s="182"/>
      <c r="S35" s="182"/>
      <c r="T35" s="182"/>
      <c r="U35" s="182"/>
      <c r="V35" s="182"/>
      <c r="W35" s="182"/>
      <c r="X35" s="182"/>
      <c r="Y35" s="182"/>
      <c r="Z35" s="182"/>
      <c r="AA35" s="182"/>
      <c r="AB35" s="182"/>
      <c r="AC35" s="182"/>
      <c r="AD35" s="182"/>
      <c r="AE35" s="182"/>
    </row>
    <row r="36" spans="1:31" s="93" customFormat="1" ht="25.75" x14ac:dyDescent="0.3">
      <c r="A36" s="178" t="s">
        <v>150</v>
      </c>
      <c r="B36" s="91">
        <f>SUM(D36:Q36)</f>
        <v>0</v>
      </c>
      <c r="C36" s="516"/>
      <c r="D36" s="181">
        <v>0</v>
      </c>
      <c r="E36" s="181">
        <v>0</v>
      </c>
      <c r="F36" s="181">
        <v>0</v>
      </c>
      <c r="G36" s="181">
        <v>0</v>
      </c>
      <c r="H36" s="181">
        <v>0</v>
      </c>
      <c r="I36" s="181">
        <v>0</v>
      </c>
      <c r="J36" s="181">
        <v>0</v>
      </c>
      <c r="K36" s="181">
        <v>0</v>
      </c>
      <c r="L36" s="181">
        <v>0</v>
      </c>
      <c r="M36" s="181">
        <v>0</v>
      </c>
      <c r="N36" s="181">
        <v>0</v>
      </c>
      <c r="O36" s="181">
        <v>0</v>
      </c>
      <c r="P36" s="181">
        <v>0</v>
      </c>
      <c r="Q36" s="181">
        <v>0</v>
      </c>
      <c r="R36" s="123"/>
      <c r="S36" s="171"/>
      <c r="T36" s="171"/>
      <c r="U36" s="171"/>
      <c r="V36" s="171"/>
      <c r="W36" s="171"/>
      <c r="X36" s="171"/>
      <c r="Y36" s="171"/>
      <c r="Z36" s="171"/>
      <c r="AA36" s="171"/>
      <c r="AB36" s="171"/>
      <c r="AC36" s="171"/>
      <c r="AD36" s="171"/>
      <c r="AE36" s="171"/>
    </row>
    <row r="37" spans="1:31" s="93" customFormat="1" ht="12.9" x14ac:dyDescent="0.35">
      <c r="A37" s="178" t="s">
        <v>151</v>
      </c>
      <c r="B37" s="91">
        <f>SUM(D37:Q37)</f>
        <v>0</v>
      </c>
      <c r="C37" s="516"/>
      <c r="D37" s="133">
        <f t="shared" ref="D37:Q37" si="8">D38*D39</f>
        <v>0</v>
      </c>
      <c r="E37" s="133">
        <f t="shared" si="8"/>
        <v>0</v>
      </c>
      <c r="F37" s="133">
        <f t="shared" si="8"/>
        <v>0</v>
      </c>
      <c r="G37" s="133">
        <f t="shared" si="8"/>
        <v>0</v>
      </c>
      <c r="H37" s="133">
        <f t="shared" si="8"/>
        <v>0</v>
      </c>
      <c r="I37" s="133">
        <f t="shared" si="8"/>
        <v>0</v>
      </c>
      <c r="J37" s="133">
        <f t="shared" si="8"/>
        <v>0</v>
      </c>
      <c r="K37" s="133">
        <f t="shared" si="8"/>
        <v>0</v>
      </c>
      <c r="L37" s="133">
        <f t="shared" si="8"/>
        <v>0</v>
      </c>
      <c r="M37" s="133">
        <f t="shared" si="8"/>
        <v>0</v>
      </c>
      <c r="N37" s="133">
        <f t="shared" si="8"/>
        <v>0</v>
      </c>
      <c r="O37" s="133">
        <f t="shared" si="8"/>
        <v>0</v>
      </c>
      <c r="P37" s="133">
        <f t="shared" si="8"/>
        <v>0</v>
      </c>
      <c r="Q37" s="133">
        <f t="shared" si="8"/>
        <v>0</v>
      </c>
      <c r="R37" s="123"/>
      <c r="S37" s="171"/>
      <c r="T37" s="171"/>
      <c r="U37" s="171"/>
      <c r="V37" s="171"/>
      <c r="W37" s="171"/>
      <c r="X37" s="171"/>
      <c r="Y37" s="171"/>
      <c r="Z37" s="171"/>
      <c r="AA37" s="171"/>
      <c r="AB37" s="171"/>
      <c r="AC37" s="171"/>
      <c r="AD37" s="171"/>
      <c r="AE37" s="171"/>
    </row>
    <row r="38" spans="1:31" s="183" customFormat="1" ht="10.75" x14ac:dyDescent="0.3">
      <c r="A38" s="179" t="s">
        <v>152</v>
      </c>
      <c r="B38" s="180" t="s">
        <v>123</v>
      </c>
      <c r="C38" s="516"/>
      <c r="D38" s="181">
        <v>0</v>
      </c>
      <c r="E38" s="181">
        <v>0</v>
      </c>
      <c r="F38" s="181">
        <v>0</v>
      </c>
      <c r="G38" s="181">
        <v>0</v>
      </c>
      <c r="H38" s="181">
        <v>0</v>
      </c>
      <c r="I38" s="181">
        <v>0</v>
      </c>
      <c r="J38" s="181">
        <v>0</v>
      </c>
      <c r="K38" s="181">
        <v>0</v>
      </c>
      <c r="L38" s="181">
        <v>0</v>
      </c>
      <c r="M38" s="181">
        <v>0</v>
      </c>
      <c r="N38" s="181">
        <v>0</v>
      </c>
      <c r="O38" s="181">
        <v>0</v>
      </c>
      <c r="P38" s="181">
        <v>0</v>
      </c>
      <c r="Q38" s="181">
        <v>0</v>
      </c>
      <c r="R38" s="182"/>
      <c r="S38" s="182"/>
      <c r="T38" s="182"/>
      <c r="U38" s="182"/>
      <c r="V38" s="182"/>
      <c r="W38" s="182"/>
      <c r="X38" s="182"/>
      <c r="Y38" s="182"/>
      <c r="Z38" s="182"/>
      <c r="AA38" s="182"/>
      <c r="AB38" s="182"/>
      <c r="AC38" s="182"/>
      <c r="AD38" s="182"/>
      <c r="AE38" s="182"/>
    </row>
    <row r="39" spans="1:31" s="183" customFormat="1" ht="10.75" x14ac:dyDescent="0.3">
      <c r="A39" s="179" t="s">
        <v>153</v>
      </c>
      <c r="B39" s="180" t="s">
        <v>123</v>
      </c>
      <c r="C39" s="516"/>
      <c r="D39" s="181">
        <v>0</v>
      </c>
      <c r="E39" s="181">
        <v>0</v>
      </c>
      <c r="F39" s="181">
        <v>0</v>
      </c>
      <c r="G39" s="181">
        <v>0</v>
      </c>
      <c r="H39" s="181">
        <v>0</v>
      </c>
      <c r="I39" s="181">
        <v>0</v>
      </c>
      <c r="J39" s="181">
        <v>0</v>
      </c>
      <c r="K39" s="181">
        <v>0</v>
      </c>
      <c r="L39" s="181">
        <v>0</v>
      </c>
      <c r="M39" s="181">
        <v>0</v>
      </c>
      <c r="N39" s="181">
        <v>0</v>
      </c>
      <c r="O39" s="181">
        <v>0</v>
      </c>
      <c r="P39" s="181">
        <v>0</v>
      </c>
      <c r="Q39" s="181">
        <v>0</v>
      </c>
      <c r="R39" s="182"/>
      <c r="S39" s="182"/>
      <c r="T39" s="182"/>
      <c r="U39" s="182"/>
      <c r="V39" s="182"/>
      <c r="W39" s="182"/>
      <c r="X39" s="182"/>
      <c r="Y39" s="182"/>
      <c r="Z39" s="182"/>
      <c r="AA39" s="182"/>
      <c r="AB39" s="182"/>
      <c r="AC39" s="182"/>
      <c r="AD39" s="182"/>
      <c r="AE39" s="182"/>
    </row>
    <row r="40" spans="1:31" s="93" customFormat="1" ht="12.9" x14ac:dyDescent="0.35">
      <c r="A40" s="178" t="s">
        <v>154</v>
      </c>
      <c r="B40" s="91">
        <f>SUM(D40:Q40)</f>
        <v>0</v>
      </c>
      <c r="C40" s="516"/>
      <c r="D40" s="133">
        <f t="shared" ref="D40:Q40" si="9">D41*D42</f>
        <v>0</v>
      </c>
      <c r="E40" s="133">
        <f t="shared" si="9"/>
        <v>0</v>
      </c>
      <c r="F40" s="133">
        <f t="shared" si="9"/>
        <v>0</v>
      </c>
      <c r="G40" s="133">
        <f t="shared" si="9"/>
        <v>0</v>
      </c>
      <c r="H40" s="133">
        <f t="shared" si="9"/>
        <v>0</v>
      </c>
      <c r="I40" s="133">
        <f t="shared" si="9"/>
        <v>0</v>
      </c>
      <c r="J40" s="133">
        <f t="shared" si="9"/>
        <v>0</v>
      </c>
      <c r="K40" s="133">
        <f t="shared" si="9"/>
        <v>0</v>
      </c>
      <c r="L40" s="133">
        <f t="shared" si="9"/>
        <v>0</v>
      </c>
      <c r="M40" s="133">
        <f t="shared" si="9"/>
        <v>0</v>
      </c>
      <c r="N40" s="133">
        <f t="shared" si="9"/>
        <v>0</v>
      </c>
      <c r="O40" s="133">
        <f t="shared" si="9"/>
        <v>0</v>
      </c>
      <c r="P40" s="133">
        <f t="shared" si="9"/>
        <v>0</v>
      </c>
      <c r="Q40" s="133">
        <f t="shared" si="9"/>
        <v>0</v>
      </c>
      <c r="R40" s="123"/>
      <c r="S40" s="171"/>
      <c r="T40" s="171"/>
      <c r="U40" s="171"/>
      <c r="V40" s="171"/>
      <c r="W40" s="171"/>
      <c r="X40" s="171"/>
      <c r="Y40" s="171"/>
      <c r="Z40" s="171"/>
      <c r="AA40" s="171"/>
      <c r="AB40" s="171"/>
      <c r="AC40" s="171"/>
      <c r="AD40" s="171"/>
      <c r="AE40" s="171"/>
    </row>
    <row r="41" spans="1:31" s="183" customFormat="1" ht="10.75" x14ac:dyDescent="0.3">
      <c r="A41" s="179" t="s">
        <v>152</v>
      </c>
      <c r="B41" s="180" t="s">
        <v>123</v>
      </c>
      <c r="C41" s="516"/>
      <c r="D41" s="181">
        <v>0</v>
      </c>
      <c r="E41" s="181">
        <v>0</v>
      </c>
      <c r="F41" s="181">
        <v>0</v>
      </c>
      <c r="G41" s="181">
        <v>0</v>
      </c>
      <c r="H41" s="181">
        <v>0</v>
      </c>
      <c r="I41" s="181">
        <v>0</v>
      </c>
      <c r="J41" s="181">
        <v>0</v>
      </c>
      <c r="K41" s="181">
        <v>0</v>
      </c>
      <c r="L41" s="181">
        <v>0</v>
      </c>
      <c r="M41" s="181">
        <v>0</v>
      </c>
      <c r="N41" s="181">
        <v>0</v>
      </c>
      <c r="O41" s="181">
        <v>0</v>
      </c>
      <c r="P41" s="181">
        <v>0</v>
      </c>
      <c r="Q41" s="181">
        <v>0</v>
      </c>
      <c r="R41" s="182"/>
      <c r="S41" s="182"/>
      <c r="T41" s="182"/>
      <c r="U41" s="182"/>
      <c r="V41" s="182"/>
      <c r="W41" s="182"/>
      <c r="X41" s="182"/>
      <c r="Y41" s="182"/>
      <c r="Z41" s="182"/>
      <c r="AA41" s="182"/>
      <c r="AB41" s="182"/>
      <c r="AC41" s="182"/>
      <c r="AD41" s="182"/>
      <c r="AE41" s="182"/>
    </row>
    <row r="42" spans="1:31" s="183" customFormat="1" ht="10.75" x14ac:dyDescent="0.3">
      <c r="A42" s="179" t="s">
        <v>153</v>
      </c>
      <c r="B42" s="180" t="s">
        <v>123</v>
      </c>
      <c r="C42" s="516"/>
      <c r="D42" s="181">
        <v>0</v>
      </c>
      <c r="E42" s="181">
        <v>0</v>
      </c>
      <c r="F42" s="181">
        <v>0</v>
      </c>
      <c r="G42" s="181">
        <v>0</v>
      </c>
      <c r="H42" s="181">
        <v>0</v>
      </c>
      <c r="I42" s="181">
        <v>0</v>
      </c>
      <c r="J42" s="181">
        <v>0</v>
      </c>
      <c r="K42" s="181">
        <v>0</v>
      </c>
      <c r="L42" s="181">
        <v>0</v>
      </c>
      <c r="M42" s="181">
        <v>0</v>
      </c>
      <c r="N42" s="181">
        <v>0</v>
      </c>
      <c r="O42" s="181">
        <v>0</v>
      </c>
      <c r="P42" s="181">
        <v>0</v>
      </c>
      <c r="Q42" s="181">
        <v>0</v>
      </c>
      <c r="R42" s="182"/>
      <c r="S42" s="182"/>
      <c r="T42" s="182"/>
      <c r="U42" s="182"/>
      <c r="V42" s="182"/>
      <c r="W42" s="182"/>
      <c r="X42" s="182"/>
      <c r="Y42" s="182"/>
      <c r="Z42" s="182"/>
      <c r="AA42" s="182"/>
      <c r="AB42" s="182"/>
      <c r="AC42" s="182"/>
      <c r="AD42" s="182"/>
      <c r="AE42" s="182"/>
    </row>
    <row r="43" spans="1:31" s="93" customFormat="1" ht="12.9" x14ac:dyDescent="0.35">
      <c r="A43" s="178" t="s">
        <v>155</v>
      </c>
      <c r="B43" s="91">
        <f>SUM(D43:Q43)</f>
        <v>0</v>
      </c>
      <c r="C43" s="516"/>
      <c r="D43" s="133">
        <f t="shared" ref="D43:Q43" si="10">D44*D45</f>
        <v>0</v>
      </c>
      <c r="E43" s="133">
        <f t="shared" si="10"/>
        <v>0</v>
      </c>
      <c r="F43" s="133">
        <f t="shared" si="10"/>
        <v>0</v>
      </c>
      <c r="G43" s="133">
        <f t="shared" si="10"/>
        <v>0</v>
      </c>
      <c r="H43" s="133">
        <f t="shared" si="10"/>
        <v>0</v>
      </c>
      <c r="I43" s="133">
        <f t="shared" si="10"/>
        <v>0</v>
      </c>
      <c r="J43" s="133">
        <f t="shared" si="10"/>
        <v>0</v>
      </c>
      <c r="K43" s="133">
        <f t="shared" si="10"/>
        <v>0</v>
      </c>
      <c r="L43" s="133">
        <f t="shared" si="10"/>
        <v>0</v>
      </c>
      <c r="M43" s="133">
        <f t="shared" si="10"/>
        <v>0</v>
      </c>
      <c r="N43" s="133">
        <f t="shared" si="10"/>
        <v>0</v>
      </c>
      <c r="O43" s="133">
        <f t="shared" si="10"/>
        <v>0</v>
      </c>
      <c r="P43" s="133">
        <f t="shared" si="10"/>
        <v>0</v>
      </c>
      <c r="Q43" s="133">
        <f t="shared" si="10"/>
        <v>0</v>
      </c>
      <c r="R43" s="123"/>
      <c r="S43" s="171"/>
      <c r="T43" s="171"/>
      <c r="U43" s="171"/>
      <c r="V43" s="171"/>
      <c r="W43" s="171"/>
      <c r="X43" s="171"/>
      <c r="Y43" s="171"/>
      <c r="Z43" s="171"/>
      <c r="AA43" s="171"/>
      <c r="AB43" s="171"/>
      <c r="AC43" s="171"/>
      <c r="AD43" s="171"/>
      <c r="AE43" s="171"/>
    </row>
    <row r="44" spans="1:31" s="183" customFormat="1" ht="10.75" x14ac:dyDescent="0.3">
      <c r="A44" s="179" t="s">
        <v>152</v>
      </c>
      <c r="B44" s="180" t="s">
        <v>123</v>
      </c>
      <c r="C44" s="516"/>
      <c r="D44" s="181">
        <v>0</v>
      </c>
      <c r="E44" s="181">
        <v>0</v>
      </c>
      <c r="F44" s="181">
        <v>0</v>
      </c>
      <c r="G44" s="181">
        <v>0</v>
      </c>
      <c r="H44" s="181">
        <v>0</v>
      </c>
      <c r="I44" s="181">
        <v>0</v>
      </c>
      <c r="J44" s="181">
        <v>0</v>
      </c>
      <c r="K44" s="181">
        <v>0</v>
      </c>
      <c r="L44" s="181">
        <v>0</v>
      </c>
      <c r="M44" s="181">
        <v>0</v>
      </c>
      <c r="N44" s="181">
        <v>0</v>
      </c>
      <c r="O44" s="181">
        <v>0</v>
      </c>
      <c r="P44" s="181">
        <v>0</v>
      </c>
      <c r="Q44" s="181">
        <v>0</v>
      </c>
      <c r="R44" s="182"/>
      <c r="S44" s="182"/>
      <c r="T44" s="182"/>
      <c r="U44" s="182"/>
      <c r="V44" s="182"/>
      <c r="W44" s="182"/>
      <c r="X44" s="182"/>
      <c r="Y44" s="182"/>
      <c r="Z44" s="182"/>
      <c r="AA44" s="182"/>
      <c r="AB44" s="182"/>
      <c r="AC44" s="182"/>
      <c r="AD44" s="182"/>
      <c r="AE44" s="182"/>
    </row>
    <row r="45" spans="1:31" s="183" customFormat="1" ht="10.75" x14ac:dyDescent="0.3">
      <c r="A45" s="179" t="s">
        <v>153</v>
      </c>
      <c r="B45" s="180" t="s">
        <v>123</v>
      </c>
      <c r="C45" s="516"/>
      <c r="D45" s="181">
        <v>0</v>
      </c>
      <c r="E45" s="181">
        <v>0</v>
      </c>
      <c r="F45" s="181">
        <v>0</v>
      </c>
      <c r="G45" s="181">
        <v>0</v>
      </c>
      <c r="H45" s="181">
        <v>0</v>
      </c>
      <c r="I45" s="181">
        <v>0</v>
      </c>
      <c r="J45" s="181">
        <v>0</v>
      </c>
      <c r="K45" s="181">
        <v>0</v>
      </c>
      <c r="L45" s="181">
        <v>0</v>
      </c>
      <c r="M45" s="181">
        <v>0</v>
      </c>
      <c r="N45" s="181">
        <v>0</v>
      </c>
      <c r="O45" s="181">
        <v>0</v>
      </c>
      <c r="P45" s="181">
        <v>0</v>
      </c>
      <c r="Q45" s="181">
        <v>0</v>
      </c>
      <c r="R45" s="182"/>
      <c r="S45" s="182"/>
      <c r="T45" s="182"/>
      <c r="U45" s="182"/>
      <c r="V45" s="182"/>
      <c r="W45" s="182"/>
      <c r="X45" s="182"/>
      <c r="Y45" s="182"/>
      <c r="Z45" s="182"/>
      <c r="AA45" s="182"/>
      <c r="AB45" s="182"/>
      <c r="AC45" s="182"/>
      <c r="AD45" s="182"/>
      <c r="AE45" s="182"/>
    </row>
    <row r="46" spans="1:31" s="93" customFormat="1" ht="12.9" x14ac:dyDescent="0.35">
      <c r="A46" s="178" t="s">
        <v>156</v>
      </c>
      <c r="B46" s="91">
        <f>SUM(D46:Q46)</f>
        <v>0</v>
      </c>
      <c r="C46" s="516"/>
      <c r="D46" s="133">
        <f t="shared" ref="D46:Q46" si="11">D47*D48</f>
        <v>0</v>
      </c>
      <c r="E46" s="133">
        <f t="shared" si="11"/>
        <v>0</v>
      </c>
      <c r="F46" s="133">
        <f t="shared" si="11"/>
        <v>0</v>
      </c>
      <c r="G46" s="133">
        <f t="shared" si="11"/>
        <v>0</v>
      </c>
      <c r="H46" s="133">
        <f t="shared" si="11"/>
        <v>0</v>
      </c>
      <c r="I46" s="133">
        <f t="shared" si="11"/>
        <v>0</v>
      </c>
      <c r="J46" s="133">
        <f t="shared" si="11"/>
        <v>0</v>
      </c>
      <c r="K46" s="133">
        <f t="shared" si="11"/>
        <v>0</v>
      </c>
      <c r="L46" s="133">
        <f t="shared" si="11"/>
        <v>0</v>
      </c>
      <c r="M46" s="133">
        <f t="shared" si="11"/>
        <v>0</v>
      </c>
      <c r="N46" s="133">
        <f t="shared" si="11"/>
        <v>0</v>
      </c>
      <c r="O46" s="133">
        <f t="shared" si="11"/>
        <v>0</v>
      </c>
      <c r="P46" s="133">
        <f t="shared" si="11"/>
        <v>0</v>
      </c>
      <c r="Q46" s="133">
        <f t="shared" si="11"/>
        <v>0</v>
      </c>
      <c r="R46" s="123"/>
      <c r="S46" s="171"/>
      <c r="T46" s="171"/>
      <c r="U46" s="171"/>
      <c r="V46" s="171"/>
      <c r="W46" s="171"/>
      <c r="X46" s="171"/>
      <c r="Y46" s="171"/>
      <c r="Z46" s="171"/>
      <c r="AA46" s="171"/>
      <c r="AB46" s="171"/>
      <c r="AC46" s="171"/>
      <c r="AD46" s="171"/>
      <c r="AE46" s="171"/>
    </row>
    <row r="47" spans="1:31" s="183" customFormat="1" ht="10.75" x14ac:dyDescent="0.3">
      <c r="A47" s="179" t="s">
        <v>152</v>
      </c>
      <c r="B47" s="180" t="s">
        <v>123</v>
      </c>
      <c r="C47" s="516"/>
      <c r="D47" s="181">
        <v>0</v>
      </c>
      <c r="E47" s="181">
        <v>0</v>
      </c>
      <c r="F47" s="181">
        <v>0</v>
      </c>
      <c r="G47" s="181">
        <v>0</v>
      </c>
      <c r="H47" s="181">
        <v>0</v>
      </c>
      <c r="I47" s="181">
        <v>0</v>
      </c>
      <c r="J47" s="181">
        <v>0</v>
      </c>
      <c r="K47" s="181">
        <v>0</v>
      </c>
      <c r="L47" s="181">
        <v>0</v>
      </c>
      <c r="M47" s="181">
        <v>0</v>
      </c>
      <c r="N47" s="181">
        <v>0</v>
      </c>
      <c r="O47" s="181">
        <v>0</v>
      </c>
      <c r="P47" s="181">
        <v>0</v>
      </c>
      <c r="Q47" s="181">
        <v>0</v>
      </c>
      <c r="R47" s="182"/>
      <c r="S47" s="182"/>
      <c r="T47" s="182"/>
      <c r="U47" s="182"/>
      <c r="V47" s="182"/>
      <c r="W47" s="182"/>
      <c r="X47" s="182"/>
      <c r="Y47" s="182"/>
      <c r="Z47" s="182"/>
      <c r="AA47" s="182"/>
      <c r="AB47" s="182"/>
      <c r="AC47" s="182"/>
      <c r="AD47" s="182"/>
      <c r="AE47" s="182"/>
    </row>
    <row r="48" spans="1:31" s="183" customFormat="1" ht="10.75" x14ac:dyDescent="0.3">
      <c r="A48" s="179" t="s">
        <v>153</v>
      </c>
      <c r="B48" s="180" t="s">
        <v>123</v>
      </c>
      <c r="C48" s="516"/>
      <c r="D48" s="181">
        <v>0</v>
      </c>
      <c r="E48" s="181">
        <v>0</v>
      </c>
      <c r="F48" s="181">
        <v>0</v>
      </c>
      <c r="G48" s="181">
        <v>0</v>
      </c>
      <c r="H48" s="181">
        <v>0</v>
      </c>
      <c r="I48" s="181">
        <v>0</v>
      </c>
      <c r="J48" s="181">
        <v>0</v>
      </c>
      <c r="K48" s="181">
        <v>0</v>
      </c>
      <c r="L48" s="181">
        <v>0</v>
      </c>
      <c r="M48" s="181">
        <v>0</v>
      </c>
      <c r="N48" s="181">
        <v>0</v>
      </c>
      <c r="O48" s="181">
        <v>0</v>
      </c>
      <c r="P48" s="181">
        <v>0</v>
      </c>
      <c r="Q48" s="181">
        <v>0</v>
      </c>
      <c r="R48" s="182"/>
      <c r="S48" s="182"/>
      <c r="T48" s="182"/>
      <c r="U48" s="182"/>
      <c r="V48" s="182"/>
      <c r="W48" s="182"/>
      <c r="X48" s="182"/>
      <c r="Y48" s="182"/>
      <c r="Z48" s="182"/>
      <c r="AA48" s="182"/>
      <c r="AB48" s="182"/>
      <c r="AC48" s="182"/>
      <c r="AD48" s="182"/>
      <c r="AE48" s="182"/>
    </row>
    <row r="49" spans="1:31" s="87" customFormat="1" ht="16.5" customHeight="1" x14ac:dyDescent="0.3">
      <c r="A49" s="197" t="s">
        <v>157</v>
      </c>
      <c r="B49" s="91">
        <f>SUM(D49:Q49)</f>
        <v>0</v>
      </c>
      <c r="C49" s="516"/>
      <c r="D49" s="91">
        <f t="shared" ref="D49:Q49" si="12">D28+D33+D36+D37+D40+D43+D46</f>
        <v>0</v>
      </c>
      <c r="E49" s="91">
        <f t="shared" si="12"/>
        <v>0</v>
      </c>
      <c r="F49" s="91">
        <f t="shared" si="12"/>
        <v>0</v>
      </c>
      <c r="G49" s="91">
        <f t="shared" si="12"/>
        <v>0</v>
      </c>
      <c r="H49" s="91">
        <f t="shared" si="12"/>
        <v>0</v>
      </c>
      <c r="I49" s="91">
        <f t="shared" si="12"/>
        <v>0</v>
      </c>
      <c r="J49" s="91">
        <f t="shared" si="12"/>
        <v>0</v>
      </c>
      <c r="K49" s="91">
        <f t="shared" si="12"/>
        <v>0</v>
      </c>
      <c r="L49" s="91">
        <f t="shared" si="12"/>
        <v>0</v>
      </c>
      <c r="M49" s="91">
        <f t="shared" si="12"/>
        <v>0</v>
      </c>
      <c r="N49" s="91">
        <f t="shared" si="12"/>
        <v>0</v>
      </c>
      <c r="O49" s="91">
        <f t="shared" si="12"/>
        <v>0</v>
      </c>
      <c r="P49" s="91">
        <f t="shared" si="12"/>
        <v>0</v>
      </c>
      <c r="Q49" s="91">
        <f t="shared" si="12"/>
        <v>0</v>
      </c>
      <c r="R49" s="124"/>
      <c r="S49" s="105"/>
      <c r="T49" s="105"/>
      <c r="U49" s="105"/>
      <c r="V49" s="105"/>
      <c r="W49" s="105"/>
      <c r="X49" s="105"/>
      <c r="Y49" s="105"/>
      <c r="Z49" s="105"/>
      <c r="AA49" s="105"/>
      <c r="AB49" s="105"/>
      <c r="AC49" s="105"/>
      <c r="AD49" s="105"/>
      <c r="AE49" s="105"/>
    </row>
    <row r="50" spans="1:31" s="93" customFormat="1" ht="12.9" x14ac:dyDescent="0.35">
      <c r="A50" s="178" t="s">
        <v>158</v>
      </c>
      <c r="B50" s="91">
        <f>SUM(D50:Q50)</f>
        <v>0</v>
      </c>
      <c r="C50" s="516"/>
      <c r="D50" s="133">
        <f t="shared" ref="D50:Q50" si="13">D51*D52*D53</f>
        <v>0</v>
      </c>
      <c r="E50" s="133">
        <f t="shared" si="13"/>
        <v>0</v>
      </c>
      <c r="F50" s="133">
        <f t="shared" si="13"/>
        <v>0</v>
      </c>
      <c r="G50" s="133">
        <f t="shared" si="13"/>
        <v>0</v>
      </c>
      <c r="H50" s="133">
        <f t="shared" si="13"/>
        <v>0</v>
      </c>
      <c r="I50" s="133">
        <f t="shared" si="13"/>
        <v>0</v>
      </c>
      <c r="J50" s="133">
        <f t="shared" si="13"/>
        <v>0</v>
      </c>
      <c r="K50" s="133">
        <f t="shared" si="13"/>
        <v>0</v>
      </c>
      <c r="L50" s="133">
        <f t="shared" si="13"/>
        <v>0</v>
      </c>
      <c r="M50" s="133">
        <f t="shared" si="13"/>
        <v>0</v>
      </c>
      <c r="N50" s="133">
        <f t="shared" si="13"/>
        <v>0</v>
      </c>
      <c r="O50" s="133">
        <f t="shared" si="13"/>
        <v>0</v>
      </c>
      <c r="P50" s="133">
        <f t="shared" si="13"/>
        <v>0</v>
      </c>
      <c r="Q50" s="133">
        <f t="shared" si="13"/>
        <v>0</v>
      </c>
      <c r="R50" s="123"/>
      <c r="S50" s="171"/>
      <c r="T50" s="171"/>
      <c r="U50" s="171"/>
      <c r="V50" s="171"/>
      <c r="W50" s="171"/>
      <c r="X50" s="171"/>
      <c r="Y50" s="171"/>
      <c r="Z50" s="171"/>
      <c r="AA50" s="171"/>
      <c r="AB50" s="171"/>
      <c r="AC50" s="171"/>
      <c r="AD50" s="171"/>
      <c r="AE50" s="171"/>
    </row>
    <row r="51" spans="1:31" s="183" customFormat="1" ht="10.75" x14ac:dyDescent="0.3">
      <c r="A51" s="179" t="s">
        <v>159</v>
      </c>
      <c r="B51" s="180" t="s">
        <v>123</v>
      </c>
      <c r="C51" s="516"/>
      <c r="D51" s="181">
        <v>0</v>
      </c>
      <c r="E51" s="181">
        <v>0</v>
      </c>
      <c r="F51" s="181">
        <v>0</v>
      </c>
      <c r="G51" s="181">
        <v>0</v>
      </c>
      <c r="H51" s="181">
        <v>0</v>
      </c>
      <c r="I51" s="181">
        <v>0</v>
      </c>
      <c r="J51" s="181">
        <v>0</v>
      </c>
      <c r="K51" s="181">
        <v>0</v>
      </c>
      <c r="L51" s="181">
        <v>0</v>
      </c>
      <c r="M51" s="181">
        <v>0</v>
      </c>
      <c r="N51" s="181">
        <v>0</v>
      </c>
      <c r="O51" s="181">
        <v>0</v>
      </c>
      <c r="P51" s="181">
        <v>0</v>
      </c>
      <c r="Q51" s="181">
        <v>0</v>
      </c>
      <c r="R51" s="182"/>
      <c r="S51" s="182"/>
      <c r="T51" s="182"/>
      <c r="U51" s="182"/>
      <c r="V51" s="182"/>
      <c r="W51" s="182"/>
      <c r="X51" s="182"/>
      <c r="Y51" s="182"/>
      <c r="Z51" s="182"/>
      <c r="AA51" s="182"/>
      <c r="AB51" s="182"/>
      <c r="AC51" s="182"/>
      <c r="AD51" s="182"/>
      <c r="AE51" s="182"/>
    </row>
    <row r="52" spans="1:31" s="183" customFormat="1" ht="10.75" x14ac:dyDescent="0.3">
      <c r="A52" s="179" t="s">
        <v>160</v>
      </c>
      <c r="B52" s="180" t="s">
        <v>123</v>
      </c>
      <c r="C52" s="516"/>
      <c r="D52" s="181">
        <v>0</v>
      </c>
      <c r="E52" s="181">
        <v>0</v>
      </c>
      <c r="F52" s="181">
        <v>0</v>
      </c>
      <c r="G52" s="181">
        <v>0</v>
      </c>
      <c r="H52" s="181">
        <v>0</v>
      </c>
      <c r="I52" s="181">
        <v>0</v>
      </c>
      <c r="J52" s="181">
        <v>0</v>
      </c>
      <c r="K52" s="181">
        <v>0</v>
      </c>
      <c r="L52" s="181">
        <v>0</v>
      </c>
      <c r="M52" s="181">
        <v>0</v>
      </c>
      <c r="N52" s="181">
        <v>0</v>
      </c>
      <c r="O52" s="181">
        <v>0</v>
      </c>
      <c r="P52" s="181">
        <v>0</v>
      </c>
      <c r="Q52" s="181">
        <v>0</v>
      </c>
      <c r="R52" s="182"/>
      <c r="S52" s="182"/>
      <c r="T52" s="182"/>
      <c r="U52" s="182"/>
      <c r="V52" s="182"/>
      <c r="W52" s="182"/>
      <c r="X52" s="182"/>
      <c r="Y52" s="182"/>
      <c r="Z52" s="182"/>
      <c r="AA52" s="182"/>
      <c r="AB52" s="182"/>
      <c r="AC52" s="182"/>
      <c r="AD52" s="182"/>
      <c r="AE52" s="182"/>
    </row>
    <row r="53" spans="1:31" s="183" customFormat="1" ht="10.75" x14ac:dyDescent="0.3">
      <c r="A53" s="179" t="s">
        <v>161</v>
      </c>
      <c r="B53" s="180" t="s">
        <v>123</v>
      </c>
      <c r="C53" s="516"/>
      <c r="D53" s="181">
        <v>0</v>
      </c>
      <c r="E53" s="181">
        <v>0</v>
      </c>
      <c r="F53" s="181">
        <v>0</v>
      </c>
      <c r="G53" s="181">
        <v>0</v>
      </c>
      <c r="H53" s="181">
        <v>0</v>
      </c>
      <c r="I53" s="181">
        <v>0</v>
      </c>
      <c r="J53" s="181">
        <v>0</v>
      </c>
      <c r="K53" s="181">
        <v>0</v>
      </c>
      <c r="L53" s="181">
        <v>0</v>
      </c>
      <c r="M53" s="181">
        <v>0</v>
      </c>
      <c r="N53" s="181">
        <v>0</v>
      </c>
      <c r="O53" s="181">
        <v>0</v>
      </c>
      <c r="P53" s="181">
        <v>0</v>
      </c>
      <c r="Q53" s="181">
        <v>0</v>
      </c>
      <c r="R53" s="182"/>
      <c r="S53" s="182"/>
      <c r="T53" s="182"/>
      <c r="U53" s="182"/>
      <c r="V53" s="182"/>
      <c r="W53" s="182"/>
      <c r="X53" s="182"/>
      <c r="Y53" s="182"/>
      <c r="Z53" s="182"/>
      <c r="AA53" s="182"/>
      <c r="AB53" s="182"/>
      <c r="AC53" s="182"/>
      <c r="AD53" s="182"/>
      <c r="AE53" s="182"/>
    </row>
    <row r="54" spans="1:31" s="93" customFormat="1" ht="15" customHeight="1" x14ac:dyDescent="0.3">
      <c r="A54" s="178" t="s">
        <v>162</v>
      </c>
      <c r="B54" s="91">
        <f>SUM(D54:Q54)</f>
        <v>0</v>
      </c>
      <c r="C54" s="516"/>
      <c r="D54" s="181">
        <v>0</v>
      </c>
      <c r="E54" s="181">
        <v>0</v>
      </c>
      <c r="F54" s="181">
        <v>0</v>
      </c>
      <c r="G54" s="181">
        <v>0</v>
      </c>
      <c r="H54" s="181">
        <v>0</v>
      </c>
      <c r="I54" s="181">
        <v>0</v>
      </c>
      <c r="J54" s="181">
        <v>0</v>
      </c>
      <c r="K54" s="181">
        <v>0</v>
      </c>
      <c r="L54" s="181">
        <v>0</v>
      </c>
      <c r="M54" s="181">
        <v>0</v>
      </c>
      <c r="N54" s="181">
        <v>0</v>
      </c>
      <c r="O54" s="181">
        <v>0</v>
      </c>
      <c r="P54" s="181">
        <v>0</v>
      </c>
      <c r="Q54" s="181">
        <v>0</v>
      </c>
      <c r="R54" s="123"/>
      <c r="S54" s="171"/>
      <c r="T54" s="171"/>
      <c r="U54" s="171"/>
      <c r="V54" s="171"/>
      <c r="W54" s="171"/>
      <c r="X54" s="171"/>
      <c r="Y54" s="171"/>
      <c r="Z54" s="171"/>
      <c r="AA54" s="171"/>
      <c r="AB54" s="171"/>
      <c r="AC54" s="171"/>
      <c r="AD54" s="171"/>
      <c r="AE54" s="171"/>
    </row>
    <row r="55" spans="1:31" s="87" customFormat="1" ht="15" customHeight="1" x14ac:dyDescent="0.3">
      <c r="A55" s="197" t="s">
        <v>163</v>
      </c>
      <c r="B55" s="91">
        <f>SUM(D55:Q55)</f>
        <v>0</v>
      </c>
      <c r="C55" s="516"/>
      <c r="D55" s="91">
        <f t="shared" ref="D55:Q55" si="14">D50+D54</f>
        <v>0</v>
      </c>
      <c r="E55" s="91">
        <f t="shared" si="14"/>
        <v>0</v>
      </c>
      <c r="F55" s="91">
        <f t="shared" si="14"/>
        <v>0</v>
      </c>
      <c r="G55" s="91">
        <f t="shared" si="14"/>
        <v>0</v>
      </c>
      <c r="H55" s="91">
        <f t="shared" si="14"/>
        <v>0</v>
      </c>
      <c r="I55" s="91">
        <f t="shared" si="14"/>
        <v>0</v>
      </c>
      <c r="J55" s="91">
        <f t="shared" si="14"/>
        <v>0</v>
      </c>
      <c r="K55" s="91">
        <f t="shared" si="14"/>
        <v>0</v>
      </c>
      <c r="L55" s="91">
        <f t="shared" si="14"/>
        <v>0</v>
      </c>
      <c r="M55" s="91">
        <f t="shared" si="14"/>
        <v>0</v>
      </c>
      <c r="N55" s="91">
        <f t="shared" si="14"/>
        <v>0</v>
      </c>
      <c r="O55" s="91">
        <f t="shared" si="14"/>
        <v>0</v>
      </c>
      <c r="P55" s="91">
        <f t="shared" si="14"/>
        <v>0</v>
      </c>
      <c r="Q55" s="91">
        <f t="shared" si="14"/>
        <v>0</v>
      </c>
      <c r="R55" s="124"/>
      <c r="S55" s="105"/>
      <c r="T55" s="105"/>
      <c r="U55" s="105"/>
      <c r="V55" s="105"/>
      <c r="W55" s="105"/>
      <c r="X55" s="105"/>
      <c r="Y55" s="105"/>
      <c r="Z55" s="105"/>
      <c r="AA55" s="105"/>
      <c r="AB55" s="105"/>
      <c r="AC55" s="105"/>
      <c r="AD55" s="105"/>
      <c r="AE55" s="105"/>
    </row>
    <row r="56" spans="1:31" ht="15" customHeight="1" x14ac:dyDescent="0.4">
      <c r="A56" s="178" t="s">
        <v>164</v>
      </c>
      <c r="B56" s="91">
        <f>SUM(D56:Q56)</f>
        <v>0</v>
      </c>
      <c r="C56" s="516"/>
      <c r="D56" s="133">
        <f>D57*D58</f>
        <v>0</v>
      </c>
      <c r="E56" s="133">
        <f t="shared" ref="E56:Q56" si="15">E57*E58</f>
        <v>0</v>
      </c>
      <c r="F56" s="133">
        <f t="shared" si="15"/>
        <v>0</v>
      </c>
      <c r="G56" s="133">
        <f t="shared" si="15"/>
        <v>0</v>
      </c>
      <c r="H56" s="133">
        <f t="shared" si="15"/>
        <v>0</v>
      </c>
      <c r="I56" s="133">
        <f t="shared" si="15"/>
        <v>0</v>
      </c>
      <c r="J56" s="133">
        <f t="shared" si="15"/>
        <v>0</v>
      </c>
      <c r="K56" s="133">
        <f t="shared" si="15"/>
        <v>0</v>
      </c>
      <c r="L56" s="133">
        <f t="shared" si="15"/>
        <v>0</v>
      </c>
      <c r="M56" s="133">
        <f t="shared" si="15"/>
        <v>0</v>
      </c>
      <c r="N56" s="133">
        <f t="shared" si="15"/>
        <v>0</v>
      </c>
      <c r="O56" s="133">
        <f t="shared" si="15"/>
        <v>0</v>
      </c>
      <c r="P56" s="133">
        <f t="shared" si="15"/>
        <v>0</v>
      </c>
      <c r="Q56" s="133">
        <f t="shared" si="15"/>
        <v>0</v>
      </c>
    </row>
    <row r="57" spans="1:31" s="183" customFormat="1" ht="10.75" x14ac:dyDescent="0.3">
      <c r="A57" s="179" t="s">
        <v>165</v>
      </c>
      <c r="B57" s="180" t="s">
        <v>123</v>
      </c>
      <c r="C57" s="516"/>
      <c r="D57" s="181">
        <v>0</v>
      </c>
      <c r="E57" s="181">
        <v>0</v>
      </c>
      <c r="F57" s="181">
        <v>0</v>
      </c>
      <c r="G57" s="181">
        <v>0</v>
      </c>
      <c r="H57" s="181">
        <v>0</v>
      </c>
      <c r="I57" s="181">
        <v>0</v>
      </c>
      <c r="J57" s="181">
        <v>0</v>
      </c>
      <c r="K57" s="181">
        <v>0</v>
      </c>
      <c r="L57" s="181">
        <v>0</v>
      </c>
      <c r="M57" s="181">
        <v>0</v>
      </c>
      <c r="N57" s="181">
        <v>0</v>
      </c>
      <c r="O57" s="181">
        <v>0</v>
      </c>
      <c r="P57" s="181">
        <v>0</v>
      </c>
      <c r="Q57" s="181">
        <v>0</v>
      </c>
      <c r="R57" s="182"/>
      <c r="S57" s="182"/>
      <c r="T57" s="182"/>
      <c r="U57" s="182"/>
      <c r="V57" s="182"/>
      <c r="W57" s="182"/>
      <c r="X57" s="182"/>
      <c r="Y57" s="182"/>
      <c r="Z57" s="182"/>
      <c r="AA57" s="182"/>
      <c r="AB57" s="182"/>
      <c r="AC57" s="182"/>
      <c r="AD57" s="182"/>
      <c r="AE57" s="182"/>
    </row>
    <row r="58" spans="1:31" s="183" customFormat="1" ht="10.75" x14ac:dyDescent="0.3">
      <c r="A58" s="179" t="s">
        <v>126</v>
      </c>
      <c r="B58" s="180" t="s">
        <v>123</v>
      </c>
      <c r="C58" s="516"/>
      <c r="D58" s="181">
        <v>0</v>
      </c>
      <c r="E58" s="181">
        <v>0</v>
      </c>
      <c r="F58" s="181">
        <v>0</v>
      </c>
      <c r="G58" s="181">
        <v>0</v>
      </c>
      <c r="H58" s="181">
        <v>0</v>
      </c>
      <c r="I58" s="181">
        <v>0</v>
      </c>
      <c r="J58" s="181">
        <v>0</v>
      </c>
      <c r="K58" s="181">
        <v>0</v>
      </c>
      <c r="L58" s="181">
        <v>0</v>
      </c>
      <c r="M58" s="181">
        <v>0</v>
      </c>
      <c r="N58" s="181">
        <v>0</v>
      </c>
      <c r="O58" s="181">
        <v>0</v>
      </c>
      <c r="P58" s="181">
        <v>0</v>
      </c>
      <c r="Q58" s="181">
        <v>0</v>
      </c>
      <c r="R58" s="182"/>
      <c r="S58" s="182"/>
      <c r="T58" s="182"/>
      <c r="U58" s="182"/>
      <c r="V58" s="182"/>
      <c r="W58" s="182"/>
      <c r="X58" s="182"/>
      <c r="Y58" s="182"/>
      <c r="Z58" s="182"/>
      <c r="AA58" s="182"/>
      <c r="AB58" s="182"/>
      <c r="AC58" s="182"/>
      <c r="AD58" s="182"/>
      <c r="AE58" s="182"/>
    </row>
    <row r="59" spans="1:31" ht="15" customHeight="1" x14ac:dyDescent="0.4">
      <c r="A59" s="178" t="s">
        <v>166</v>
      </c>
      <c r="B59" s="91">
        <f>SUM(D59:Q59)</f>
        <v>0</v>
      </c>
      <c r="C59" s="516"/>
      <c r="D59" s="181">
        <v>0</v>
      </c>
      <c r="E59" s="181">
        <v>0</v>
      </c>
      <c r="F59" s="181">
        <v>0</v>
      </c>
      <c r="G59" s="181">
        <v>0</v>
      </c>
      <c r="H59" s="181">
        <v>0</v>
      </c>
      <c r="I59" s="181">
        <v>0</v>
      </c>
      <c r="J59" s="181">
        <v>0</v>
      </c>
      <c r="K59" s="181">
        <v>0</v>
      </c>
      <c r="L59" s="181">
        <v>0</v>
      </c>
      <c r="M59" s="181">
        <v>0</v>
      </c>
      <c r="N59" s="181">
        <v>0</v>
      </c>
      <c r="O59" s="181">
        <v>0</v>
      </c>
      <c r="P59" s="181">
        <v>0</v>
      </c>
      <c r="Q59" s="181">
        <v>0</v>
      </c>
    </row>
    <row r="60" spans="1:31" s="93" customFormat="1" ht="15" customHeight="1" x14ac:dyDescent="0.3">
      <c r="A60" s="178" t="s">
        <v>167</v>
      </c>
      <c r="B60" s="91">
        <f>SUM(D60:Q60)</f>
        <v>0</v>
      </c>
      <c r="C60" s="516"/>
      <c r="D60" s="181">
        <v>0</v>
      </c>
      <c r="E60" s="181">
        <v>0</v>
      </c>
      <c r="F60" s="181">
        <v>0</v>
      </c>
      <c r="G60" s="181">
        <v>0</v>
      </c>
      <c r="H60" s="181">
        <v>0</v>
      </c>
      <c r="I60" s="181">
        <v>0</v>
      </c>
      <c r="J60" s="181">
        <v>0</v>
      </c>
      <c r="K60" s="181">
        <v>0</v>
      </c>
      <c r="L60" s="181">
        <v>0</v>
      </c>
      <c r="M60" s="181">
        <v>0</v>
      </c>
      <c r="N60" s="181">
        <v>0</v>
      </c>
      <c r="O60" s="181">
        <v>0</v>
      </c>
      <c r="P60" s="181">
        <v>0</v>
      </c>
      <c r="Q60" s="181">
        <v>0</v>
      </c>
      <c r="R60" s="123"/>
      <c r="S60" s="171"/>
      <c r="T60" s="171"/>
      <c r="U60" s="171"/>
      <c r="V60" s="171"/>
      <c r="W60" s="171"/>
      <c r="X60" s="171"/>
      <c r="Y60" s="171"/>
      <c r="Z60" s="171"/>
      <c r="AA60" s="171"/>
      <c r="AB60" s="171"/>
      <c r="AC60" s="171"/>
      <c r="AD60" s="171"/>
      <c r="AE60" s="171"/>
    </row>
    <row r="61" spans="1:31" s="83" customFormat="1" ht="23.15" x14ac:dyDescent="0.3">
      <c r="A61" s="186" t="s">
        <v>396</v>
      </c>
      <c r="B61" s="91">
        <f t="shared" ref="B61:B62" si="16">SUM(D61:Q61)</f>
        <v>0</v>
      </c>
      <c r="C61" s="516"/>
      <c r="D61" s="181">
        <v>0</v>
      </c>
      <c r="E61" s="181">
        <v>0</v>
      </c>
      <c r="F61" s="181">
        <v>0</v>
      </c>
      <c r="G61" s="181">
        <v>0</v>
      </c>
      <c r="H61" s="181">
        <v>0</v>
      </c>
      <c r="I61" s="181">
        <v>0</v>
      </c>
      <c r="J61" s="181">
        <v>0</v>
      </c>
      <c r="K61" s="181">
        <v>0</v>
      </c>
      <c r="L61" s="181">
        <v>0</v>
      </c>
      <c r="M61" s="181">
        <v>0</v>
      </c>
      <c r="N61" s="181">
        <v>0</v>
      </c>
      <c r="O61" s="181">
        <v>0</v>
      </c>
      <c r="P61" s="181">
        <v>0</v>
      </c>
      <c r="Q61" s="181">
        <v>0</v>
      </c>
      <c r="R61" s="123"/>
      <c r="S61" s="171"/>
      <c r="T61" s="171"/>
      <c r="U61" s="171"/>
      <c r="V61" s="171"/>
      <c r="W61" s="171"/>
      <c r="X61" s="171"/>
      <c r="Y61" s="171"/>
      <c r="Z61" s="171"/>
      <c r="AA61" s="171"/>
      <c r="AB61" s="171"/>
      <c r="AC61" s="171"/>
      <c r="AD61" s="171"/>
      <c r="AE61" s="171"/>
    </row>
    <row r="62" spans="1:31" s="190" customFormat="1" ht="23.15" x14ac:dyDescent="0.3">
      <c r="A62" s="186" t="s">
        <v>396</v>
      </c>
      <c r="B62" s="91">
        <f t="shared" si="16"/>
        <v>0</v>
      </c>
      <c r="C62" s="516"/>
      <c r="D62" s="181">
        <v>0</v>
      </c>
      <c r="E62" s="181">
        <v>0</v>
      </c>
      <c r="F62" s="181">
        <v>0</v>
      </c>
      <c r="G62" s="181">
        <v>0</v>
      </c>
      <c r="H62" s="181">
        <v>0</v>
      </c>
      <c r="I62" s="181">
        <v>0</v>
      </c>
      <c r="J62" s="181">
        <v>0</v>
      </c>
      <c r="K62" s="181">
        <v>0</v>
      </c>
      <c r="L62" s="181">
        <v>0</v>
      </c>
      <c r="M62" s="181">
        <v>0</v>
      </c>
      <c r="N62" s="181">
        <v>0</v>
      </c>
      <c r="O62" s="181">
        <v>0</v>
      </c>
      <c r="P62" s="181">
        <v>0</v>
      </c>
      <c r="Q62" s="181">
        <v>0</v>
      </c>
      <c r="R62" s="189"/>
      <c r="S62" s="189"/>
      <c r="T62" s="189"/>
      <c r="U62" s="189"/>
      <c r="V62" s="189"/>
      <c r="W62" s="189"/>
      <c r="X62" s="189"/>
      <c r="Y62" s="189"/>
      <c r="Z62" s="189"/>
      <c r="AA62" s="189"/>
      <c r="AB62" s="189"/>
      <c r="AC62" s="189"/>
      <c r="AD62" s="189"/>
      <c r="AE62" s="189"/>
    </row>
    <row r="63" spans="1:31" s="195" customFormat="1" ht="30" customHeight="1" x14ac:dyDescent="0.35">
      <c r="A63" s="198" t="s">
        <v>168</v>
      </c>
      <c r="B63" s="91">
        <f>SUM(D63:Q63)</f>
        <v>0</v>
      </c>
      <c r="C63" s="516"/>
      <c r="D63" s="199">
        <f t="shared" ref="D63:Q63" si="17">D49+D55+D56+SUM(D59:D62)</f>
        <v>0</v>
      </c>
      <c r="E63" s="199">
        <f t="shared" si="17"/>
        <v>0</v>
      </c>
      <c r="F63" s="199">
        <f t="shared" si="17"/>
        <v>0</v>
      </c>
      <c r="G63" s="199">
        <f t="shared" si="17"/>
        <v>0</v>
      </c>
      <c r="H63" s="199">
        <f t="shared" si="17"/>
        <v>0</v>
      </c>
      <c r="I63" s="199">
        <f t="shared" si="17"/>
        <v>0</v>
      </c>
      <c r="J63" s="199">
        <f t="shared" si="17"/>
        <v>0</v>
      </c>
      <c r="K63" s="199">
        <f t="shared" si="17"/>
        <v>0</v>
      </c>
      <c r="L63" s="199">
        <f t="shared" si="17"/>
        <v>0</v>
      </c>
      <c r="M63" s="199">
        <f t="shared" si="17"/>
        <v>0</v>
      </c>
      <c r="N63" s="199">
        <f t="shared" si="17"/>
        <v>0</v>
      </c>
      <c r="O63" s="199">
        <f t="shared" si="17"/>
        <v>0</v>
      </c>
      <c r="P63" s="199">
        <f t="shared" si="17"/>
        <v>0</v>
      </c>
      <c r="Q63" s="199">
        <f t="shared" si="17"/>
        <v>0</v>
      </c>
      <c r="R63" s="193"/>
      <c r="S63" s="194"/>
      <c r="T63" s="194"/>
      <c r="U63" s="194"/>
      <c r="V63" s="194"/>
      <c r="W63" s="194"/>
      <c r="X63" s="194"/>
      <c r="Y63" s="194"/>
      <c r="Z63" s="194"/>
      <c r="AA63" s="194"/>
      <c r="AB63" s="194"/>
      <c r="AC63" s="194"/>
      <c r="AD63" s="194"/>
      <c r="AE63" s="194"/>
    </row>
    <row r="64" spans="1:31" s="203" customFormat="1" ht="12.9" x14ac:dyDescent="0.3">
      <c r="A64" s="178" t="s">
        <v>169</v>
      </c>
      <c r="B64" s="91">
        <f>SUM(D64:Q64)</f>
        <v>0</v>
      </c>
      <c r="C64" s="516"/>
      <c r="D64" s="200">
        <v>0</v>
      </c>
      <c r="E64" s="200">
        <v>0</v>
      </c>
      <c r="F64" s="200">
        <v>0</v>
      </c>
      <c r="G64" s="200">
        <v>0</v>
      </c>
      <c r="H64" s="200">
        <v>0</v>
      </c>
      <c r="I64" s="200">
        <v>0</v>
      </c>
      <c r="J64" s="200">
        <v>0</v>
      </c>
      <c r="K64" s="200">
        <v>0</v>
      </c>
      <c r="L64" s="200">
        <v>0</v>
      </c>
      <c r="M64" s="200">
        <v>0</v>
      </c>
      <c r="N64" s="200">
        <v>0</v>
      </c>
      <c r="O64" s="200">
        <v>0</v>
      </c>
      <c r="P64" s="200">
        <v>0</v>
      </c>
      <c r="Q64" s="200">
        <v>0</v>
      </c>
      <c r="R64" s="201"/>
      <c r="S64" s="202"/>
      <c r="T64" s="202"/>
      <c r="U64" s="202"/>
      <c r="V64" s="202"/>
      <c r="W64" s="202"/>
      <c r="X64" s="202"/>
      <c r="Y64" s="202"/>
      <c r="Z64" s="202"/>
      <c r="AA64" s="202"/>
      <c r="AB64" s="202"/>
      <c r="AC64" s="202"/>
      <c r="AD64" s="202"/>
      <c r="AE64" s="202"/>
    </row>
    <row r="65" spans="1:31" s="195" customFormat="1" ht="32.25" customHeight="1" x14ac:dyDescent="0.35">
      <c r="A65" s="198" t="s">
        <v>170</v>
      </c>
      <c r="B65" s="91">
        <f>SUM(D65:Q65)</f>
        <v>0</v>
      </c>
      <c r="C65" s="517"/>
      <c r="D65" s="199">
        <f t="shared" ref="D65:Q65" si="18">D26-D63</f>
        <v>0</v>
      </c>
      <c r="E65" s="199">
        <f t="shared" si="18"/>
        <v>0</v>
      </c>
      <c r="F65" s="199">
        <f t="shared" si="18"/>
        <v>0</v>
      </c>
      <c r="G65" s="199">
        <f t="shared" si="18"/>
        <v>0</v>
      </c>
      <c r="H65" s="199">
        <f t="shared" si="18"/>
        <v>0</v>
      </c>
      <c r="I65" s="199">
        <f t="shared" si="18"/>
        <v>0</v>
      </c>
      <c r="J65" s="199">
        <f t="shared" si="18"/>
        <v>0</v>
      </c>
      <c r="K65" s="199">
        <f t="shared" si="18"/>
        <v>0</v>
      </c>
      <c r="L65" s="199">
        <f t="shared" si="18"/>
        <v>0</v>
      </c>
      <c r="M65" s="199">
        <f t="shared" si="18"/>
        <v>0</v>
      </c>
      <c r="N65" s="199">
        <f t="shared" si="18"/>
        <v>0</v>
      </c>
      <c r="O65" s="199">
        <f t="shared" si="18"/>
        <v>0</v>
      </c>
      <c r="P65" s="199">
        <f t="shared" si="18"/>
        <v>0</v>
      </c>
      <c r="Q65" s="199">
        <f t="shared" si="18"/>
        <v>0</v>
      </c>
      <c r="R65" s="193"/>
      <c r="S65" s="194"/>
      <c r="T65" s="194"/>
      <c r="U65" s="194"/>
      <c r="V65" s="194"/>
      <c r="W65" s="194"/>
      <c r="X65" s="194"/>
      <c r="Y65" s="194"/>
      <c r="Z65" s="194"/>
      <c r="AA65" s="194"/>
      <c r="AB65" s="194"/>
      <c r="AC65" s="194"/>
      <c r="AD65" s="194"/>
      <c r="AE65" s="194"/>
    </row>
    <row r="67" spans="1:31" ht="15.45" x14ac:dyDescent="0.4">
      <c r="H67" s="168"/>
      <c r="J67" s="168"/>
      <c r="K67" s="168"/>
      <c r="L67" s="168"/>
      <c r="M67" s="168"/>
    </row>
    <row r="68" spans="1:31" s="83" customFormat="1" ht="28.5" customHeight="1" x14ac:dyDescent="0.4">
      <c r="A68" s="533" t="s">
        <v>371</v>
      </c>
      <c r="B68" s="533"/>
      <c r="C68" s="533"/>
      <c r="D68" s="533"/>
      <c r="E68" s="533"/>
      <c r="F68" s="533"/>
      <c r="G68" s="533"/>
      <c r="H68" s="533"/>
      <c r="I68" s="533"/>
      <c r="J68" s="533"/>
      <c r="K68" s="533"/>
      <c r="L68" s="533"/>
      <c r="M68" s="533"/>
      <c r="N68" s="533"/>
      <c r="O68" s="533"/>
      <c r="P68" s="533"/>
      <c r="Q68" s="533"/>
      <c r="R68" s="123"/>
      <c r="S68" s="171"/>
      <c r="T68" s="171"/>
      <c r="U68" s="171"/>
      <c r="V68" s="171"/>
      <c r="W68" s="171"/>
      <c r="X68" s="171"/>
      <c r="Y68" s="171"/>
      <c r="Z68" s="171"/>
      <c r="AA68" s="171"/>
      <c r="AB68" s="171"/>
      <c r="AC68" s="171"/>
      <c r="AD68" s="171"/>
      <c r="AE68" s="171"/>
    </row>
    <row r="69" spans="1:31" s="83" customFormat="1" ht="106.5" customHeight="1" x14ac:dyDescent="0.4">
      <c r="A69" s="538" t="s">
        <v>171</v>
      </c>
      <c r="B69" s="538"/>
      <c r="C69" s="538"/>
      <c r="D69" s="538"/>
      <c r="E69" s="538"/>
      <c r="F69" s="538"/>
      <c r="G69" s="538"/>
      <c r="H69" s="538"/>
      <c r="I69" s="538"/>
      <c r="J69" s="538"/>
      <c r="K69" s="538"/>
      <c r="L69" s="538"/>
      <c r="M69" s="538"/>
      <c r="N69" s="538"/>
      <c r="O69" s="538"/>
      <c r="P69" s="538"/>
      <c r="Q69" s="538"/>
      <c r="R69" s="123"/>
      <c r="S69" s="171"/>
      <c r="T69" s="171"/>
      <c r="U69" s="171"/>
      <c r="V69" s="171"/>
      <c r="W69" s="171"/>
      <c r="X69" s="171"/>
      <c r="Y69" s="171"/>
      <c r="Z69" s="171"/>
      <c r="AA69" s="171"/>
      <c r="AB69" s="171"/>
      <c r="AC69" s="171"/>
      <c r="AD69" s="171"/>
      <c r="AE69" s="171"/>
    </row>
    <row r="70" spans="1:31" s="83" customFormat="1" ht="30.75" customHeight="1" x14ac:dyDescent="0.4">
      <c r="A70" s="534" t="s">
        <v>172</v>
      </c>
      <c r="B70" s="534"/>
      <c r="C70" s="534"/>
      <c r="D70" s="534"/>
      <c r="E70" s="534"/>
      <c r="F70" s="534"/>
      <c r="G70" s="534"/>
      <c r="H70" s="534"/>
      <c r="I70" s="173"/>
      <c r="J70" s="173"/>
      <c r="K70" s="173"/>
      <c r="L70" s="173"/>
      <c r="M70" s="173"/>
      <c r="N70" s="173"/>
      <c r="O70" s="173"/>
      <c r="P70" s="173"/>
      <c r="Q70" s="173"/>
      <c r="R70" s="123"/>
      <c r="S70" s="171"/>
      <c r="T70" s="171"/>
      <c r="U70" s="171"/>
      <c r="V70" s="171"/>
      <c r="W70" s="171"/>
      <c r="X70" s="171"/>
      <c r="Y70" s="171"/>
      <c r="Z70" s="171"/>
      <c r="AA70" s="171"/>
      <c r="AB70" s="171"/>
      <c r="AC70" s="171"/>
      <c r="AD70" s="171"/>
      <c r="AE70" s="171"/>
    </row>
    <row r="71" spans="1:31" s="83" customFormat="1" ht="26.25" customHeight="1" x14ac:dyDescent="0.4">
      <c r="A71" s="172"/>
      <c r="B71" s="205"/>
      <c r="C71" s="206"/>
      <c r="D71" s="535" t="s">
        <v>362</v>
      </c>
      <c r="E71" s="535"/>
      <c r="F71" s="535"/>
      <c r="G71" s="535"/>
      <c r="H71" s="535"/>
      <c r="I71" s="535"/>
      <c r="J71" s="535"/>
      <c r="K71" s="535"/>
      <c r="L71" s="535"/>
      <c r="M71" s="535"/>
      <c r="N71" s="535"/>
      <c r="O71" s="535"/>
      <c r="P71" s="535"/>
      <c r="Q71" s="535"/>
      <c r="R71" s="123"/>
      <c r="S71" s="171"/>
      <c r="T71" s="171"/>
      <c r="U71" s="171"/>
      <c r="V71" s="171"/>
      <c r="W71" s="171"/>
      <c r="X71" s="171"/>
      <c r="Y71" s="171"/>
      <c r="Z71" s="171"/>
      <c r="AA71" s="171"/>
      <c r="AB71" s="171"/>
      <c r="AC71" s="171"/>
      <c r="AD71" s="171"/>
      <c r="AE71" s="171"/>
    </row>
    <row r="72" spans="1:31" s="83" customFormat="1" ht="31.5" customHeight="1" x14ac:dyDescent="0.35">
      <c r="A72" s="174" t="s">
        <v>173</v>
      </c>
      <c r="B72" s="175" t="s">
        <v>92</v>
      </c>
      <c r="C72" s="175">
        <v>0</v>
      </c>
      <c r="D72" s="175">
        <v>1</v>
      </c>
      <c r="E72" s="175">
        <v>2</v>
      </c>
      <c r="F72" s="175">
        <v>3</v>
      </c>
      <c r="G72" s="175">
        <v>4</v>
      </c>
      <c r="H72" s="175">
        <v>5</v>
      </c>
      <c r="I72" s="175">
        <v>6</v>
      </c>
      <c r="J72" s="175">
        <v>7</v>
      </c>
      <c r="K72" s="175">
        <v>8</v>
      </c>
      <c r="L72" s="175">
        <v>9</v>
      </c>
      <c r="M72" s="175">
        <v>10</v>
      </c>
      <c r="N72" s="175">
        <v>11</v>
      </c>
      <c r="O72" s="175">
        <v>12</v>
      </c>
      <c r="P72" s="175">
        <v>13</v>
      </c>
      <c r="Q72" s="175">
        <v>14</v>
      </c>
      <c r="R72" s="207"/>
      <c r="S72" s="208"/>
      <c r="T72" s="208"/>
      <c r="U72" s="208"/>
      <c r="V72" s="208"/>
    </row>
    <row r="73" spans="1:31" s="83" customFormat="1" ht="12.9" x14ac:dyDescent="0.35">
      <c r="A73" s="176" t="s">
        <v>122</v>
      </c>
      <c r="B73" s="177"/>
      <c r="C73" s="515"/>
      <c r="D73" s="177"/>
      <c r="E73" s="177"/>
      <c r="F73" s="177"/>
      <c r="G73" s="177"/>
      <c r="H73" s="177"/>
      <c r="I73" s="177"/>
      <c r="J73" s="177"/>
      <c r="K73" s="177"/>
      <c r="L73" s="177"/>
      <c r="M73" s="177"/>
      <c r="N73" s="177"/>
      <c r="O73" s="177"/>
      <c r="P73" s="177"/>
      <c r="Q73" s="177"/>
      <c r="R73" s="123"/>
      <c r="S73" s="171"/>
      <c r="T73" s="171"/>
      <c r="U73" s="171"/>
      <c r="V73" s="171"/>
      <c r="W73" s="171"/>
      <c r="X73" s="171"/>
      <c r="Y73" s="171"/>
      <c r="Z73" s="171"/>
      <c r="AA73" s="171"/>
      <c r="AB73" s="171"/>
      <c r="AC73" s="171"/>
      <c r="AD73" s="171"/>
      <c r="AE73" s="171"/>
    </row>
    <row r="74" spans="1:31" s="83" customFormat="1" ht="12.9" x14ac:dyDescent="0.35">
      <c r="A74" s="178" t="s">
        <v>124</v>
      </c>
      <c r="B74" s="91">
        <f>SUM(D74:Q74)</f>
        <v>0</v>
      </c>
      <c r="C74" s="516"/>
      <c r="D74" s="133">
        <f t="shared" ref="D74:Q74" si="19">D75*D76</f>
        <v>0</v>
      </c>
      <c r="E74" s="133">
        <f t="shared" si="19"/>
        <v>0</v>
      </c>
      <c r="F74" s="133">
        <f t="shared" si="19"/>
        <v>0</v>
      </c>
      <c r="G74" s="133">
        <f t="shared" si="19"/>
        <v>0</v>
      </c>
      <c r="H74" s="133">
        <f t="shared" si="19"/>
        <v>0</v>
      </c>
      <c r="I74" s="133">
        <f t="shared" si="19"/>
        <v>0</v>
      </c>
      <c r="J74" s="133">
        <f t="shared" si="19"/>
        <v>0</v>
      </c>
      <c r="K74" s="133">
        <f t="shared" si="19"/>
        <v>0</v>
      </c>
      <c r="L74" s="133">
        <f t="shared" si="19"/>
        <v>0</v>
      </c>
      <c r="M74" s="133">
        <f t="shared" si="19"/>
        <v>0</v>
      </c>
      <c r="N74" s="133">
        <f t="shared" si="19"/>
        <v>0</v>
      </c>
      <c r="O74" s="133">
        <f t="shared" si="19"/>
        <v>0</v>
      </c>
      <c r="P74" s="133">
        <f t="shared" si="19"/>
        <v>0</v>
      </c>
      <c r="Q74" s="133">
        <f t="shared" si="19"/>
        <v>0</v>
      </c>
      <c r="R74" s="123"/>
      <c r="S74" s="171"/>
      <c r="T74" s="171"/>
      <c r="U74" s="171"/>
      <c r="V74" s="171"/>
      <c r="W74" s="171"/>
      <c r="X74" s="171"/>
      <c r="Y74" s="171"/>
      <c r="Z74" s="171"/>
      <c r="AA74" s="171"/>
      <c r="AB74" s="171"/>
      <c r="AC74" s="171"/>
      <c r="AD74" s="171"/>
      <c r="AE74" s="171"/>
    </row>
    <row r="75" spans="1:31" s="183" customFormat="1" ht="11.25" customHeight="1" x14ac:dyDescent="0.3">
      <c r="A75" s="179" t="s">
        <v>125</v>
      </c>
      <c r="B75" s="180" t="s">
        <v>123</v>
      </c>
      <c r="C75" s="516"/>
      <c r="D75" s="181">
        <v>0</v>
      </c>
      <c r="E75" s="181">
        <v>0</v>
      </c>
      <c r="F75" s="181">
        <v>0</v>
      </c>
      <c r="G75" s="181">
        <v>0</v>
      </c>
      <c r="H75" s="181">
        <v>0</v>
      </c>
      <c r="I75" s="181">
        <v>0</v>
      </c>
      <c r="J75" s="181">
        <v>0</v>
      </c>
      <c r="K75" s="181">
        <v>0</v>
      </c>
      <c r="L75" s="181">
        <v>0</v>
      </c>
      <c r="M75" s="181">
        <v>0</v>
      </c>
      <c r="N75" s="181">
        <v>0</v>
      </c>
      <c r="O75" s="181">
        <v>0</v>
      </c>
      <c r="P75" s="181">
        <v>0</v>
      </c>
      <c r="Q75" s="181">
        <v>0</v>
      </c>
      <c r="R75" s="182"/>
      <c r="S75" s="182"/>
      <c r="T75" s="182"/>
      <c r="U75" s="182"/>
      <c r="V75" s="182"/>
      <c r="W75" s="182"/>
      <c r="X75" s="182"/>
      <c r="Y75" s="182"/>
      <c r="Z75" s="182"/>
      <c r="AA75" s="182"/>
      <c r="AB75" s="182"/>
      <c r="AC75" s="182"/>
      <c r="AD75" s="182"/>
      <c r="AE75" s="182"/>
    </row>
    <row r="76" spans="1:31" s="183" customFormat="1" ht="11.25" customHeight="1" x14ac:dyDescent="0.3">
      <c r="A76" s="179" t="s">
        <v>126</v>
      </c>
      <c r="B76" s="180" t="s">
        <v>123</v>
      </c>
      <c r="C76" s="516"/>
      <c r="D76" s="181">
        <v>0</v>
      </c>
      <c r="E76" s="181">
        <v>0</v>
      </c>
      <c r="F76" s="181">
        <v>0</v>
      </c>
      <c r="G76" s="181">
        <v>0</v>
      </c>
      <c r="H76" s="181">
        <v>0</v>
      </c>
      <c r="I76" s="181">
        <v>0</v>
      </c>
      <c r="J76" s="181">
        <v>0</v>
      </c>
      <c r="K76" s="181">
        <v>0</v>
      </c>
      <c r="L76" s="181">
        <v>0</v>
      </c>
      <c r="M76" s="181">
        <v>0</v>
      </c>
      <c r="N76" s="181">
        <v>0</v>
      </c>
      <c r="O76" s="181">
        <v>0</v>
      </c>
      <c r="P76" s="181">
        <v>0</v>
      </c>
      <c r="Q76" s="181">
        <v>0</v>
      </c>
      <c r="R76" s="182"/>
      <c r="S76" s="182"/>
      <c r="T76" s="182"/>
      <c r="U76" s="182"/>
      <c r="V76" s="182"/>
      <c r="W76" s="182"/>
      <c r="X76" s="182"/>
      <c r="Y76" s="182"/>
      <c r="Z76" s="182"/>
      <c r="AA76" s="182"/>
      <c r="AB76" s="182"/>
      <c r="AC76" s="182"/>
      <c r="AD76" s="182"/>
      <c r="AE76" s="182"/>
    </row>
    <row r="77" spans="1:31" s="83" customFormat="1" ht="12.9" x14ac:dyDescent="0.35">
      <c r="A77" s="174" t="s">
        <v>174</v>
      </c>
      <c r="B77" s="91">
        <f>SUM(D77:Q77)</f>
        <v>0</v>
      </c>
      <c r="C77" s="516"/>
      <c r="D77" s="133">
        <f t="shared" ref="D77:Q77" si="20">D78*D79</f>
        <v>0</v>
      </c>
      <c r="E77" s="133">
        <f t="shared" si="20"/>
        <v>0</v>
      </c>
      <c r="F77" s="133">
        <f t="shared" si="20"/>
        <v>0</v>
      </c>
      <c r="G77" s="133">
        <f t="shared" si="20"/>
        <v>0</v>
      </c>
      <c r="H77" s="133">
        <f t="shared" si="20"/>
        <v>0</v>
      </c>
      <c r="I77" s="133">
        <f t="shared" si="20"/>
        <v>0</v>
      </c>
      <c r="J77" s="133">
        <f t="shared" si="20"/>
        <v>0</v>
      </c>
      <c r="K77" s="133">
        <f t="shared" si="20"/>
        <v>0</v>
      </c>
      <c r="L77" s="133">
        <f t="shared" si="20"/>
        <v>0</v>
      </c>
      <c r="M77" s="133">
        <f t="shared" si="20"/>
        <v>0</v>
      </c>
      <c r="N77" s="133">
        <f t="shared" si="20"/>
        <v>0</v>
      </c>
      <c r="O77" s="133">
        <f t="shared" si="20"/>
        <v>0</v>
      </c>
      <c r="P77" s="133">
        <f t="shared" si="20"/>
        <v>0</v>
      </c>
      <c r="Q77" s="133">
        <f t="shared" si="20"/>
        <v>0</v>
      </c>
      <c r="R77" s="123"/>
      <c r="S77" s="171"/>
      <c r="T77" s="171"/>
      <c r="U77" s="171"/>
      <c r="V77" s="171"/>
      <c r="W77" s="171"/>
      <c r="X77" s="171"/>
      <c r="Y77" s="171"/>
      <c r="Z77" s="171"/>
      <c r="AA77" s="171"/>
      <c r="AB77" s="171"/>
      <c r="AC77" s="171"/>
      <c r="AD77" s="171"/>
      <c r="AE77" s="171"/>
    </row>
    <row r="78" spans="1:31" s="183" customFormat="1" ht="11.25" customHeight="1" x14ac:dyDescent="0.3">
      <c r="A78" s="179" t="s">
        <v>129</v>
      </c>
      <c r="B78" s="180" t="s">
        <v>123</v>
      </c>
      <c r="C78" s="516"/>
      <c r="D78" s="181">
        <v>0</v>
      </c>
      <c r="E78" s="181">
        <v>0</v>
      </c>
      <c r="F78" s="181">
        <v>0</v>
      </c>
      <c r="G78" s="181">
        <v>0</v>
      </c>
      <c r="H78" s="181">
        <v>0</v>
      </c>
      <c r="I78" s="181">
        <v>0</v>
      </c>
      <c r="J78" s="181">
        <v>0</v>
      </c>
      <c r="K78" s="181">
        <v>0</v>
      </c>
      <c r="L78" s="181">
        <v>0</v>
      </c>
      <c r="M78" s="181">
        <v>0</v>
      </c>
      <c r="N78" s="181">
        <v>0</v>
      </c>
      <c r="O78" s="181">
        <v>0</v>
      </c>
      <c r="P78" s="181">
        <v>0</v>
      </c>
      <c r="Q78" s="181">
        <v>0</v>
      </c>
      <c r="R78" s="182"/>
      <c r="S78" s="182"/>
      <c r="T78" s="182"/>
      <c r="U78" s="182"/>
      <c r="V78" s="182"/>
      <c r="W78" s="182"/>
      <c r="X78" s="182"/>
      <c r="Y78" s="182"/>
      <c r="Z78" s="182"/>
      <c r="AA78" s="182"/>
      <c r="AB78" s="182"/>
      <c r="AC78" s="182"/>
      <c r="AD78" s="182"/>
      <c r="AE78" s="182"/>
    </row>
    <row r="79" spans="1:31" s="183" customFormat="1" ht="11.25" customHeight="1" x14ac:dyDescent="0.3">
      <c r="A79" s="179" t="s">
        <v>130</v>
      </c>
      <c r="B79" s="180" t="s">
        <v>123</v>
      </c>
      <c r="C79" s="516"/>
      <c r="D79" s="181">
        <v>0</v>
      </c>
      <c r="E79" s="181">
        <v>0</v>
      </c>
      <c r="F79" s="181">
        <v>0</v>
      </c>
      <c r="G79" s="181">
        <v>0</v>
      </c>
      <c r="H79" s="181">
        <v>0</v>
      </c>
      <c r="I79" s="181">
        <v>0</v>
      </c>
      <c r="J79" s="181">
        <v>0</v>
      </c>
      <c r="K79" s="181">
        <v>0</v>
      </c>
      <c r="L79" s="181">
        <v>0</v>
      </c>
      <c r="M79" s="181">
        <v>0</v>
      </c>
      <c r="N79" s="181">
        <v>0</v>
      </c>
      <c r="O79" s="181">
        <v>0</v>
      </c>
      <c r="P79" s="181">
        <v>0</v>
      </c>
      <c r="Q79" s="181">
        <v>0</v>
      </c>
      <c r="R79" s="182"/>
      <c r="S79" s="182"/>
      <c r="T79" s="182"/>
      <c r="U79" s="182"/>
      <c r="V79" s="182"/>
      <c r="W79" s="182"/>
      <c r="X79" s="182"/>
      <c r="Y79" s="182"/>
      <c r="Z79" s="182"/>
      <c r="AA79" s="182"/>
      <c r="AB79" s="182"/>
      <c r="AC79" s="182"/>
      <c r="AD79" s="182"/>
      <c r="AE79" s="182"/>
    </row>
    <row r="80" spans="1:31" s="83" customFormat="1" ht="15" customHeight="1" x14ac:dyDescent="0.3">
      <c r="A80" s="178" t="s">
        <v>175</v>
      </c>
      <c r="B80" s="91">
        <f>SUM(D80:Q80)</f>
        <v>0</v>
      </c>
      <c r="C80" s="516"/>
      <c r="D80" s="181">
        <v>0</v>
      </c>
      <c r="E80" s="181">
        <v>0</v>
      </c>
      <c r="F80" s="181">
        <v>0</v>
      </c>
      <c r="G80" s="181">
        <v>0</v>
      </c>
      <c r="H80" s="181">
        <v>0</v>
      </c>
      <c r="I80" s="181">
        <v>0</v>
      </c>
      <c r="J80" s="181">
        <v>0</v>
      </c>
      <c r="K80" s="181">
        <v>0</v>
      </c>
      <c r="L80" s="181">
        <v>0</v>
      </c>
      <c r="M80" s="181">
        <v>0</v>
      </c>
      <c r="N80" s="181">
        <v>0</v>
      </c>
      <c r="O80" s="181">
        <v>0</v>
      </c>
      <c r="P80" s="181">
        <v>0</v>
      </c>
      <c r="Q80" s="181">
        <v>0</v>
      </c>
      <c r="R80" s="123"/>
      <c r="S80" s="171"/>
      <c r="T80" s="171"/>
      <c r="U80" s="171"/>
      <c r="V80" s="171"/>
      <c r="W80" s="171"/>
      <c r="X80" s="171"/>
      <c r="Y80" s="171"/>
      <c r="Z80" s="171"/>
      <c r="AA80" s="171"/>
      <c r="AB80" s="171"/>
      <c r="AC80" s="171"/>
      <c r="AD80" s="171"/>
      <c r="AE80" s="171"/>
    </row>
    <row r="81" spans="1:31" s="83" customFormat="1" ht="15" customHeight="1" x14ac:dyDescent="0.3">
      <c r="A81" s="178" t="s">
        <v>132</v>
      </c>
      <c r="B81" s="91">
        <f t="shared" ref="B81" si="21">SUM(C81:M81)</f>
        <v>0</v>
      </c>
      <c r="C81" s="516"/>
      <c r="D81" s="181">
        <v>0</v>
      </c>
      <c r="E81" s="181">
        <v>0</v>
      </c>
      <c r="F81" s="181">
        <v>0</v>
      </c>
      <c r="G81" s="181">
        <v>0</v>
      </c>
      <c r="H81" s="181">
        <v>0</v>
      </c>
      <c r="I81" s="181">
        <v>0</v>
      </c>
      <c r="J81" s="181">
        <v>0</v>
      </c>
      <c r="K81" s="181">
        <v>0</v>
      </c>
      <c r="L81" s="181">
        <v>0</v>
      </c>
      <c r="M81" s="181">
        <v>0</v>
      </c>
      <c r="N81" s="181">
        <v>0</v>
      </c>
      <c r="O81" s="181">
        <v>0</v>
      </c>
      <c r="P81" s="181">
        <v>0</v>
      </c>
      <c r="Q81" s="181">
        <v>0</v>
      </c>
      <c r="R81" s="123"/>
      <c r="S81" s="171"/>
      <c r="T81" s="171"/>
      <c r="U81" s="171"/>
      <c r="V81" s="171"/>
      <c r="W81" s="171"/>
      <c r="X81" s="171"/>
      <c r="Y81" s="171"/>
      <c r="Z81" s="171"/>
      <c r="AA81" s="171"/>
      <c r="AB81" s="171"/>
      <c r="AC81" s="171"/>
      <c r="AD81" s="171"/>
      <c r="AE81" s="171"/>
    </row>
    <row r="82" spans="1:31" s="83" customFormat="1" ht="12.9" x14ac:dyDescent="0.3">
      <c r="A82" s="178" t="s">
        <v>176</v>
      </c>
      <c r="B82" s="91">
        <f>SUM(D82:Q82)</f>
        <v>0</v>
      </c>
      <c r="C82" s="516"/>
      <c r="D82" s="181">
        <v>0</v>
      </c>
      <c r="E82" s="181">
        <v>0</v>
      </c>
      <c r="F82" s="181">
        <v>0</v>
      </c>
      <c r="G82" s="181">
        <v>0</v>
      </c>
      <c r="H82" s="181">
        <v>0</v>
      </c>
      <c r="I82" s="181">
        <v>0</v>
      </c>
      <c r="J82" s="181">
        <v>0</v>
      </c>
      <c r="K82" s="181">
        <v>0</v>
      </c>
      <c r="L82" s="181">
        <v>0</v>
      </c>
      <c r="M82" s="181">
        <v>0</v>
      </c>
      <c r="N82" s="181">
        <v>0</v>
      </c>
      <c r="O82" s="181">
        <v>0</v>
      </c>
      <c r="P82" s="181">
        <v>0</v>
      </c>
      <c r="Q82" s="181">
        <v>0</v>
      </c>
      <c r="R82" s="123"/>
      <c r="S82" s="171"/>
      <c r="T82" s="171"/>
      <c r="U82" s="171"/>
      <c r="V82" s="171"/>
      <c r="W82" s="171"/>
      <c r="X82" s="171"/>
      <c r="Y82" s="171"/>
      <c r="Z82" s="171"/>
      <c r="AA82" s="171"/>
      <c r="AB82" s="171"/>
      <c r="AC82" s="171"/>
      <c r="AD82" s="171"/>
      <c r="AE82" s="171"/>
    </row>
    <row r="83" spans="1:31" s="83" customFormat="1" ht="12.9" x14ac:dyDescent="0.3">
      <c r="A83" s="178" t="s">
        <v>177</v>
      </c>
      <c r="B83" s="91">
        <f>SUM(D83:Q83)</f>
        <v>0</v>
      </c>
      <c r="C83" s="516"/>
      <c r="D83" s="181">
        <v>0</v>
      </c>
      <c r="E83" s="181">
        <v>0</v>
      </c>
      <c r="F83" s="181">
        <v>0</v>
      </c>
      <c r="G83" s="181">
        <v>0</v>
      </c>
      <c r="H83" s="181">
        <v>0</v>
      </c>
      <c r="I83" s="181">
        <v>0</v>
      </c>
      <c r="J83" s="181">
        <v>0</v>
      </c>
      <c r="K83" s="181">
        <v>0</v>
      </c>
      <c r="L83" s="181">
        <v>0</v>
      </c>
      <c r="M83" s="181">
        <v>0</v>
      </c>
      <c r="N83" s="181">
        <v>0</v>
      </c>
      <c r="O83" s="181">
        <v>0</v>
      </c>
      <c r="P83" s="181">
        <v>0</v>
      </c>
      <c r="Q83" s="181">
        <v>0</v>
      </c>
      <c r="R83" s="123"/>
      <c r="S83" s="171"/>
      <c r="T83" s="171"/>
      <c r="U83" s="171"/>
      <c r="V83" s="171"/>
      <c r="W83" s="171"/>
      <c r="X83" s="171"/>
      <c r="Y83" s="171"/>
      <c r="Z83" s="171"/>
      <c r="AA83" s="171"/>
      <c r="AB83" s="171"/>
      <c r="AC83" s="171"/>
      <c r="AD83" s="171"/>
      <c r="AE83" s="171"/>
    </row>
    <row r="84" spans="1:31" s="83" customFormat="1" ht="25.75" x14ac:dyDescent="0.3">
      <c r="A84" s="178" t="s">
        <v>135</v>
      </c>
      <c r="B84" s="91">
        <f>SUM(D84:Q84)</f>
        <v>0</v>
      </c>
      <c r="C84" s="516"/>
      <c r="D84" s="181">
        <v>0</v>
      </c>
      <c r="E84" s="181">
        <v>0</v>
      </c>
      <c r="F84" s="181">
        <v>0</v>
      </c>
      <c r="G84" s="181">
        <v>0</v>
      </c>
      <c r="H84" s="181">
        <v>0</v>
      </c>
      <c r="I84" s="181">
        <v>0</v>
      </c>
      <c r="J84" s="181">
        <v>0</v>
      </c>
      <c r="K84" s="181">
        <v>0</v>
      </c>
      <c r="L84" s="181">
        <v>0</v>
      </c>
      <c r="M84" s="181">
        <v>0</v>
      </c>
      <c r="N84" s="181">
        <v>0</v>
      </c>
      <c r="O84" s="181">
        <v>0</v>
      </c>
      <c r="P84" s="181">
        <v>0</v>
      </c>
      <c r="Q84" s="181">
        <v>0</v>
      </c>
      <c r="R84" s="123"/>
      <c r="S84" s="171"/>
      <c r="T84" s="171"/>
      <c r="U84" s="171"/>
      <c r="V84" s="171"/>
      <c r="W84" s="171"/>
      <c r="X84" s="171"/>
      <c r="Y84" s="171"/>
      <c r="Z84" s="171"/>
      <c r="AA84" s="171"/>
      <c r="AB84" s="171"/>
      <c r="AC84" s="171"/>
      <c r="AD84" s="171"/>
      <c r="AE84" s="171"/>
    </row>
    <row r="85" spans="1:31" s="83" customFormat="1" ht="12.9" x14ac:dyDescent="0.3">
      <c r="A85" s="178" t="s">
        <v>136</v>
      </c>
      <c r="B85" s="91">
        <f>SUM(D85:Q85)</f>
        <v>0</v>
      </c>
      <c r="C85" s="516"/>
      <c r="D85" s="181">
        <v>0</v>
      </c>
      <c r="E85" s="181">
        <v>0</v>
      </c>
      <c r="F85" s="181">
        <v>0</v>
      </c>
      <c r="G85" s="181">
        <v>0</v>
      </c>
      <c r="H85" s="181">
        <v>0</v>
      </c>
      <c r="I85" s="181">
        <v>0</v>
      </c>
      <c r="J85" s="181">
        <v>0</v>
      </c>
      <c r="K85" s="181">
        <v>0</v>
      </c>
      <c r="L85" s="181">
        <v>0</v>
      </c>
      <c r="M85" s="181">
        <v>0</v>
      </c>
      <c r="N85" s="181">
        <v>0</v>
      </c>
      <c r="O85" s="181">
        <v>0</v>
      </c>
      <c r="P85" s="181">
        <v>0</v>
      </c>
      <c r="Q85" s="181">
        <v>0</v>
      </c>
      <c r="R85" s="123"/>
      <c r="S85" s="171"/>
      <c r="T85" s="171"/>
      <c r="U85" s="171"/>
      <c r="V85" s="171"/>
      <c r="W85" s="171"/>
      <c r="X85" s="171"/>
      <c r="Y85" s="171"/>
      <c r="Z85" s="171"/>
      <c r="AA85" s="171"/>
      <c r="AB85" s="171"/>
      <c r="AC85" s="171"/>
      <c r="AD85" s="171"/>
      <c r="AE85" s="171"/>
    </row>
    <row r="86" spans="1:31" s="83" customFormat="1" ht="12.9" x14ac:dyDescent="0.3">
      <c r="A86" s="178" t="s">
        <v>178</v>
      </c>
      <c r="B86" s="91">
        <f>SUM(D86:Q86)</f>
        <v>0</v>
      </c>
      <c r="C86" s="516"/>
      <c r="D86" s="181">
        <v>0</v>
      </c>
      <c r="E86" s="181">
        <v>0</v>
      </c>
      <c r="F86" s="181">
        <v>0</v>
      </c>
      <c r="G86" s="181">
        <v>0</v>
      </c>
      <c r="H86" s="181">
        <v>0</v>
      </c>
      <c r="I86" s="181">
        <v>0</v>
      </c>
      <c r="J86" s="181">
        <v>0</v>
      </c>
      <c r="K86" s="181">
        <v>0</v>
      </c>
      <c r="L86" s="181">
        <v>0</v>
      </c>
      <c r="M86" s="181">
        <v>0</v>
      </c>
      <c r="N86" s="181">
        <v>0</v>
      </c>
      <c r="O86" s="181">
        <v>0</v>
      </c>
      <c r="P86" s="181">
        <v>0</v>
      </c>
      <c r="Q86" s="181">
        <v>0</v>
      </c>
      <c r="R86" s="123"/>
      <c r="S86" s="171"/>
      <c r="T86" s="171"/>
      <c r="U86" s="171"/>
      <c r="V86" s="171"/>
      <c r="W86" s="171"/>
      <c r="X86" s="171"/>
      <c r="Y86" s="171"/>
      <c r="Z86" s="171"/>
      <c r="AA86" s="171"/>
      <c r="AB86" s="171"/>
      <c r="AC86" s="171"/>
      <c r="AD86" s="171"/>
      <c r="AE86" s="171"/>
    </row>
    <row r="87" spans="1:31" s="83" customFormat="1" ht="23.15" x14ac:dyDescent="0.3">
      <c r="A87" s="186" t="s">
        <v>395</v>
      </c>
      <c r="B87" s="91">
        <f t="shared" ref="B87:B88" si="22">SUM(D87:Q87)</f>
        <v>0</v>
      </c>
      <c r="C87" s="516"/>
      <c r="D87" s="181">
        <v>0</v>
      </c>
      <c r="E87" s="181">
        <v>0</v>
      </c>
      <c r="F87" s="181">
        <v>0</v>
      </c>
      <c r="G87" s="181">
        <v>0</v>
      </c>
      <c r="H87" s="181">
        <v>0</v>
      </c>
      <c r="I87" s="181">
        <v>0</v>
      </c>
      <c r="J87" s="181">
        <v>0</v>
      </c>
      <c r="K87" s="181">
        <v>0</v>
      </c>
      <c r="L87" s="181">
        <v>0</v>
      </c>
      <c r="M87" s="181">
        <v>0</v>
      </c>
      <c r="N87" s="181">
        <v>0</v>
      </c>
      <c r="O87" s="181">
        <v>0</v>
      </c>
      <c r="P87" s="181">
        <v>0</v>
      </c>
      <c r="Q87" s="181">
        <v>0</v>
      </c>
      <c r="R87" s="123"/>
      <c r="S87" s="171"/>
      <c r="T87" s="171"/>
      <c r="U87" s="171"/>
      <c r="V87" s="171"/>
      <c r="W87" s="171"/>
      <c r="X87" s="171"/>
      <c r="Y87" s="171"/>
      <c r="Z87" s="171"/>
      <c r="AA87" s="171"/>
      <c r="AB87" s="171"/>
      <c r="AC87" s="171"/>
      <c r="AD87" s="171"/>
      <c r="AE87" s="171"/>
    </row>
    <row r="88" spans="1:31" s="190" customFormat="1" ht="23.15" x14ac:dyDescent="0.3">
      <c r="A88" s="186" t="s">
        <v>395</v>
      </c>
      <c r="B88" s="91">
        <f t="shared" si="22"/>
        <v>0</v>
      </c>
      <c r="C88" s="516"/>
      <c r="D88" s="181">
        <v>0</v>
      </c>
      <c r="E88" s="181">
        <v>0</v>
      </c>
      <c r="F88" s="181">
        <v>0</v>
      </c>
      <c r="G88" s="181">
        <v>0</v>
      </c>
      <c r="H88" s="181">
        <v>0</v>
      </c>
      <c r="I88" s="181">
        <v>0</v>
      </c>
      <c r="J88" s="181">
        <v>0</v>
      </c>
      <c r="K88" s="181">
        <v>0</v>
      </c>
      <c r="L88" s="181">
        <v>0</v>
      </c>
      <c r="M88" s="181">
        <v>0</v>
      </c>
      <c r="N88" s="181">
        <v>0</v>
      </c>
      <c r="O88" s="181">
        <v>0</v>
      </c>
      <c r="P88" s="181">
        <v>0</v>
      </c>
      <c r="Q88" s="181">
        <v>0</v>
      </c>
      <c r="R88" s="189"/>
      <c r="S88" s="189"/>
      <c r="T88" s="189"/>
      <c r="U88" s="189"/>
      <c r="V88" s="189"/>
      <c r="W88" s="189"/>
      <c r="X88" s="189"/>
      <c r="Y88" s="189"/>
      <c r="Z88" s="189"/>
      <c r="AA88" s="189"/>
      <c r="AB88" s="189"/>
      <c r="AC88" s="189"/>
      <c r="AD88" s="189"/>
      <c r="AE88" s="189"/>
    </row>
    <row r="89" spans="1:31" s="195" customFormat="1" ht="26.25" customHeight="1" x14ac:dyDescent="0.35">
      <c r="A89" s="191" t="s">
        <v>141</v>
      </c>
      <c r="B89" s="91">
        <f>SUM(D89:Q89)</f>
        <v>0</v>
      </c>
      <c r="C89" s="516"/>
      <c r="D89" s="192">
        <f>D74+D77+SUM(D80:D83)+SUM(D84:D85)+SUM(D86:D88)</f>
        <v>0</v>
      </c>
      <c r="E89" s="192">
        <f>E74+E77+SUM(E80:E83)+SUM(E84:E85)+SUM(E86:E88)</f>
        <v>0</v>
      </c>
      <c r="F89" s="192">
        <f t="shared" ref="F89:Q89" si="23">F74+F77+SUM(F80:F83)+SUM(F84:F85)+SUM(F86:F88)</f>
        <v>0</v>
      </c>
      <c r="G89" s="192">
        <f t="shared" si="23"/>
        <v>0</v>
      </c>
      <c r="H89" s="192">
        <f t="shared" si="23"/>
        <v>0</v>
      </c>
      <c r="I89" s="192">
        <f t="shared" si="23"/>
        <v>0</v>
      </c>
      <c r="J89" s="192">
        <f t="shared" si="23"/>
        <v>0</v>
      </c>
      <c r="K89" s="192">
        <f t="shared" si="23"/>
        <v>0</v>
      </c>
      <c r="L89" s="192">
        <f t="shared" si="23"/>
        <v>0</v>
      </c>
      <c r="M89" s="192">
        <f t="shared" si="23"/>
        <v>0</v>
      </c>
      <c r="N89" s="192">
        <f t="shared" si="23"/>
        <v>0</v>
      </c>
      <c r="O89" s="192">
        <f t="shared" si="23"/>
        <v>0</v>
      </c>
      <c r="P89" s="192">
        <f t="shared" si="23"/>
        <v>0</v>
      </c>
      <c r="Q89" s="192">
        <f t="shared" si="23"/>
        <v>0</v>
      </c>
      <c r="R89" s="193"/>
      <c r="S89" s="194"/>
      <c r="T89" s="194"/>
      <c r="U89" s="194"/>
      <c r="V89" s="194"/>
      <c r="W89" s="194"/>
      <c r="X89" s="194"/>
      <c r="Y89" s="194"/>
      <c r="Z89" s="194"/>
      <c r="AA89" s="194"/>
      <c r="AB89" s="194"/>
      <c r="AC89" s="194"/>
      <c r="AD89" s="194"/>
      <c r="AE89" s="194"/>
    </row>
    <row r="90" spans="1:31" s="87" customFormat="1" ht="14.25" customHeight="1" x14ac:dyDescent="0.3">
      <c r="A90" s="197" t="s">
        <v>142</v>
      </c>
      <c r="B90" s="91"/>
      <c r="C90" s="516"/>
      <c r="D90" s="91"/>
      <c r="E90" s="91"/>
      <c r="F90" s="91"/>
      <c r="G90" s="91"/>
      <c r="H90" s="91"/>
      <c r="I90" s="91"/>
      <c r="J90" s="91"/>
      <c r="K90" s="91"/>
      <c r="L90" s="91"/>
      <c r="M90" s="91"/>
      <c r="N90" s="91"/>
      <c r="O90" s="91"/>
      <c r="P90" s="91"/>
      <c r="Q90" s="91"/>
      <c r="R90" s="124"/>
      <c r="S90" s="105"/>
      <c r="T90" s="105"/>
      <c r="U90" s="105"/>
      <c r="V90" s="105"/>
      <c r="W90" s="105"/>
      <c r="X90" s="105"/>
      <c r="Y90" s="105"/>
      <c r="Z90" s="105"/>
      <c r="AA90" s="105"/>
      <c r="AB90" s="105"/>
      <c r="AC90" s="105"/>
      <c r="AD90" s="105"/>
      <c r="AE90" s="105"/>
    </row>
    <row r="91" spans="1:31" s="93" customFormat="1" ht="12.9" x14ac:dyDescent="0.35">
      <c r="A91" s="178" t="s">
        <v>143</v>
      </c>
      <c r="B91" s="91">
        <f>SUM(D91:Q91)</f>
        <v>0</v>
      </c>
      <c r="C91" s="516"/>
      <c r="D91" s="133">
        <f t="shared" ref="D91:Q91" si="24">D92*D93+D94*D95</f>
        <v>0</v>
      </c>
      <c r="E91" s="133">
        <f t="shared" si="24"/>
        <v>0</v>
      </c>
      <c r="F91" s="133">
        <f t="shared" si="24"/>
        <v>0</v>
      </c>
      <c r="G91" s="133">
        <f t="shared" si="24"/>
        <v>0</v>
      </c>
      <c r="H91" s="133">
        <f t="shared" si="24"/>
        <v>0</v>
      </c>
      <c r="I91" s="133">
        <f t="shared" si="24"/>
        <v>0</v>
      </c>
      <c r="J91" s="133">
        <f t="shared" si="24"/>
        <v>0</v>
      </c>
      <c r="K91" s="133">
        <f t="shared" si="24"/>
        <v>0</v>
      </c>
      <c r="L91" s="133">
        <f t="shared" si="24"/>
        <v>0</v>
      </c>
      <c r="M91" s="133">
        <f t="shared" si="24"/>
        <v>0</v>
      </c>
      <c r="N91" s="133">
        <f t="shared" si="24"/>
        <v>0</v>
      </c>
      <c r="O91" s="133">
        <f t="shared" si="24"/>
        <v>0</v>
      </c>
      <c r="P91" s="133">
        <f t="shared" si="24"/>
        <v>0</v>
      </c>
      <c r="Q91" s="133">
        <f t="shared" si="24"/>
        <v>0</v>
      </c>
      <c r="R91" s="123"/>
      <c r="S91" s="171"/>
      <c r="T91" s="171"/>
      <c r="U91" s="171"/>
      <c r="V91" s="171"/>
      <c r="W91" s="171"/>
      <c r="X91" s="171"/>
      <c r="Y91" s="171"/>
      <c r="Z91" s="171"/>
      <c r="AA91" s="171"/>
      <c r="AB91" s="171"/>
      <c r="AC91" s="171"/>
      <c r="AD91" s="171"/>
      <c r="AE91" s="171"/>
    </row>
    <row r="92" spans="1:31" s="183" customFormat="1" ht="11.25" customHeight="1" x14ac:dyDescent="0.3">
      <c r="A92" s="179" t="s">
        <v>144</v>
      </c>
      <c r="B92" s="180" t="s">
        <v>123</v>
      </c>
      <c r="C92" s="516"/>
      <c r="D92" s="181">
        <v>0</v>
      </c>
      <c r="E92" s="181">
        <v>0</v>
      </c>
      <c r="F92" s="181">
        <v>0</v>
      </c>
      <c r="G92" s="181">
        <v>0</v>
      </c>
      <c r="H92" s="181">
        <v>0</v>
      </c>
      <c r="I92" s="181">
        <v>0</v>
      </c>
      <c r="J92" s="181">
        <v>0</v>
      </c>
      <c r="K92" s="181">
        <v>0</v>
      </c>
      <c r="L92" s="181">
        <v>0</v>
      </c>
      <c r="M92" s="181">
        <v>0</v>
      </c>
      <c r="N92" s="181">
        <v>0</v>
      </c>
      <c r="O92" s="181">
        <v>0</v>
      </c>
      <c r="P92" s="181">
        <v>0</v>
      </c>
      <c r="Q92" s="181">
        <v>0</v>
      </c>
      <c r="R92" s="182"/>
      <c r="S92" s="182"/>
      <c r="T92" s="182"/>
      <c r="U92" s="182"/>
      <c r="V92" s="182"/>
      <c r="W92" s="182"/>
      <c r="X92" s="182"/>
      <c r="Y92" s="182"/>
      <c r="Z92" s="182"/>
      <c r="AA92" s="182"/>
      <c r="AB92" s="182"/>
      <c r="AC92" s="182"/>
      <c r="AD92" s="182"/>
      <c r="AE92" s="182"/>
    </row>
    <row r="93" spans="1:31" s="183" customFormat="1" ht="11.25" customHeight="1" x14ac:dyDescent="0.3">
      <c r="A93" s="179" t="s">
        <v>145</v>
      </c>
      <c r="B93" s="180" t="s">
        <v>123</v>
      </c>
      <c r="C93" s="516"/>
      <c r="D93" s="181">
        <v>0</v>
      </c>
      <c r="E93" s="181">
        <v>0</v>
      </c>
      <c r="F93" s="181">
        <v>0</v>
      </c>
      <c r="G93" s="181">
        <v>0</v>
      </c>
      <c r="H93" s="181">
        <v>0</v>
      </c>
      <c r="I93" s="181">
        <v>0</v>
      </c>
      <c r="J93" s="181">
        <v>0</v>
      </c>
      <c r="K93" s="181">
        <v>0</v>
      </c>
      <c r="L93" s="181">
        <v>0</v>
      </c>
      <c r="M93" s="181">
        <v>0</v>
      </c>
      <c r="N93" s="181">
        <v>0</v>
      </c>
      <c r="O93" s="181">
        <v>0</v>
      </c>
      <c r="P93" s="181">
        <v>0</v>
      </c>
      <c r="Q93" s="181">
        <v>0</v>
      </c>
      <c r="R93" s="182"/>
      <c r="S93" s="182"/>
      <c r="T93" s="182"/>
      <c r="U93" s="182"/>
      <c r="V93" s="182"/>
      <c r="W93" s="182"/>
      <c r="X93" s="182"/>
      <c r="Y93" s="182"/>
      <c r="Z93" s="182"/>
      <c r="AA93" s="182"/>
      <c r="AB93" s="182"/>
      <c r="AC93" s="182"/>
      <c r="AD93" s="182"/>
      <c r="AE93" s="182"/>
    </row>
    <row r="94" spans="1:31" s="183" customFormat="1" ht="11.25" customHeight="1" x14ac:dyDescent="0.3">
      <c r="A94" s="179" t="s">
        <v>146</v>
      </c>
      <c r="B94" s="180" t="s">
        <v>123</v>
      </c>
      <c r="C94" s="516"/>
      <c r="D94" s="181">
        <v>0</v>
      </c>
      <c r="E94" s="181">
        <v>0</v>
      </c>
      <c r="F94" s="181">
        <v>0</v>
      </c>
      <c r="G94" s="181">
        <v>0</v>
      </c>
      <c r="H94" s="181">
        <v>0</v>
      </c>
      <c r="I94" s="181">
        <v>0</v>
      </c>
      <c r="J94" s="181">
        <v>0</v>
      </c>
      <c r="K94" s="181">
        <v>0</v>
      </c>
      <c r="L94" s="181">
        <v>0</v>
      </c>
      <c r="M94" s="181">
        <v>0</v>
      </c>
      <c r="N94" s="181">
        <v>0</v>
      </c>
      <c r="O94" s="181">
        <v>0</v>
      </c>
      <c r="P94" s="181">
        <v>0</v>
      </c>
      <c r="Q94" s="181">
        <v>0</v>
      </c>
      <c r="R94" s="182"/>
      <c r="S94" s="182"/>
      <c r="T94" s="182"/>
      <c r="U94" s="182"/>
      <c r="V94" s="182"/>
      <c r="W94" s="182"/>
      <c r="X94" s="182"/>
      <c r="Y94" s="182"/>
      <c r="Z94" s="182"/>
      <c r="AA94" s="182"/>
      <c r="AB94" s="182"/>
      <c r="AC94" s="182"/>
      <c r="AD94" s="182"/>
      <c r="AE94" s="182"/>
    </row>
    <row r="95" spans="1:31" s="183" customFormat="1" ht="11.25" customHeight="1" x14ac:dyDescent="0.3">
      <c r="A95" s="179" t="s">
        <v>147</v>
      </c>
      <c r="B95" s="180" t="s">
        <v>123</v>
      </c>
      <c r="C95" s="516"/>
      <c r="D95" s="181">
        <v>0</v>
      </c>
      <c r="E95" s="181">
        <v>0</v>
      </c>
      <c r="F95" s="181">
        <v>0</v>
      </c>
      <c r="G95" s="181">
        <v>0</v>
      </c>
      <c r="H95" s="181">
        <v>0</v>
      </c>
      <c r="I95" s="181">
        <v>0</v>
      </c>
      <c r="J95" s="181">
        <v>0</v>
      </c>
      <c r="K95" s="181">
        <v>0</v>
      </c>
      <c r="L95" s="181">
        <v>0</v>
      </c>
      <c r="M95" s="181">
        <v>0</v>
      </c>
      <c r="N95" s="181">
        <v>0</v>
      </c>
      <c r="O95" s="181">
        <v>0</v>
      </c>
      <c r="P95" s="181">
        <v>0</v>
      </c>
      <c r="Q95" s="181">
        <v>0</v>
      </c>
      <c r="R95" s="182"/>
      <c r="S95" s="182"/>
      <c r="T95" s="182"/>
      <c r="U95" s="182"/>
      <c r="V95" s="182"/>
      <c r="W95" s="182"/>
      <c r="X95" s="182"/>
      <c r="Y95" s="182"/>
      <c r="Z95" s="182"/>
      <c r="AA95" s="182"/>
      <c r="AB95" s="182"/>
      <c r="AC95" s="182"/>
      <c r="AD95" s="182"/>
      <c r="AE95" s="182"/>
    </row>
    <row r="96" spans="1:31" s="93" customFormat="1" ht="12.9" x14ac:dyDescent="0.35">
      <c r="A96" s="178" t="s">
        <v>148</v>
      </c>
      <c r="B96" s="91">
        <f>SUM(D96:Q96)</f>
        <v>0</v>
      </c>
      <c r="C96" s="516"/>
      <c r="D96" s="133">
        <f t="shared" ref="D96:Q96" si="25">D97*D98</f>
        <v>0</v>
      </c>
      <c r="E96" s="133">
        <f t="shared" si="25"/>
        <v>0</v>
      </c>
      <c r="F96" s="133">
        <f t="shared" si="25"/>
        <v>0</v>
      </c>
      <c r="G96" s="133">
        <f t="shared" si="25"/>
        <v>0</v>
      </c>
      <c r="H96" s="133">
        <f t="shared" si="25"/>
        <v>0</v>
      </c>
      <c r="I96" s="133">
        <f t="shared" si="25"/>
        <v>0</v>
      </c>
      <c r="J96" s="133">
        <f t="shared" si="25"/>
        <v>0</v>
      </c>
      <c r="K96" s="133">
        <f t="shared" si="25"/>
        <v>0</v>
      </c>
      <c r="L96" s="133">
        <f t="shared" si="25"/>
        <v>0</v>
      </c>
      <c r="M96" s="133">
        <f t="shared" si="25"/>
        <v>0</v>
      </c>
      <c r="N96" s="133">
        <f t="shared" si="25"/>
        <v>0</v>
      </c>
      <c r="O96" s="133">
        <f t="shared" si="25"/>
        <v>0</v>
      </c>
      <c r="P96" s="133">
        <f t="shared" si="25"/>
        <v>0</v>
      </c>
      <c r="Q96" s="133">
        <f t="shared" si="25"/>
        <v>0</v>
      </c>
      <c r="R96" s="123"/>
      <c r="S96" s="171"/>
      <c r="T96" s="171"/>
      <c r="U96" s="171"/>
      <c r="V96" s="171"/>
      <c r="W96" s="171"/>
      <c r="X96" s="171"/>
      <c r="Y96" s="171"/>
      <c r="Z96" s="171"/>
      <c r="AA96" s="171"/>
      <c r="AB96" s="171"/>
      <c r="AC96" s="171"/>
      <c r="AD96" s="171"/>
      <c r="AE96" s="171"/>
    </row>
    <row r="97" spans="1:31" s="183" customFormat="1" ht="11.25" customHeight="1" x14ac:dyDescent="0.3">
      <c r="A97" s="179" t="s">
        <v>127</v>
      </c>
      <c r="B97" s="180" t="s">
        <v>123</v>
      </c>
      <c r="C97" s="516"/>
      <c r="D97" s="181">
        <v>0</v>
      </c>
      <c r="E97" s="181">
        <v>0</v>
      </c>
      <c r="F97" s="181">
        <v>0</v>
      </c>
      <c r="G97" s="181">
        <v>0</v>
      </c>
      <c r="H97" s="181">
        <v>0</v>
      </c>
      <c r="I97" s="181">
        <v>0</v>
      </c>
      <c r="J97" s="181">
        <v>0</v>
      </c>
      <c r="K97" s="181">
        <v>0</v>
      </c>
      <c r="L97" s="181">
        <v>0</v>
      </c>
      <c r="M97" s="181">
        <v>0</v>
      </c>
      <c r="N97" s="181">
        <v>0</v>
      </c>
      <c r="O97" s="181">
        <v>0</v>
      </c>
      <c r="P97" s="181">
        <v>0</v>
      </c>
      <c r="Q97" s="181">
        <v>0</v>
      </c>
      <c r="R97" s="182"/>
      <c r="S97" s="182"/>
      <c r="T97" s="182"/>
      <c r="U97" s="182"/>
      <c r="V97" s="182"/>
      <c r="W97" s="182"/>
      <c r="X97" s="182"/>
      <c r="Y97" s="182"/>
      <c r="Z97" s="182"/>
      <c r="AA97" s="182"/>
      <c r="AB97" s="182"/>
      <c r="AC97" s="182"/>
      <c r="AD97" s="182"/>
      <c r="AE97" s="182"/>
    </row>
    <row r="98" spans="1:31" s="183" customFormat="1" ht="11.25" customHeight="1" x14ac:dyDescent="0.3">
      <c r="A98" s="179" t="s">
        <v>149</v>
      </c>
      <c r="B98" s="180" t="s">
        <v>123</v>
      </c>
      <c r="C98" s="516"/>
      <c r="D98" s="181">
        <v>0</v>
      </c>
      <c r="E98" s="181">
        <v>0</v>
      </c>
      <c r="F98" s="181">
        <v>0</v>
      </c>
      <c r="G98" s="181">
        <v>0</v>
      </c>
      <c r="H98" s="181">
        <v>0</v>
      </c>
      <c r="I98" s="181">
        <v>0</v>
      </c>
      <c r="J98" s="181">
        <v>0</v>
      </c>
      <c r="K98" s="181">
        <v>0</v>
      </c>
      <c r="L98" s="181">
        <v>0</v>
      </c>
      <c r="M98" s="181">
        <v>0</v>
      </c>
      <c r="N98" s="181">
        <v>0</v>
      </c>
      <c r="O98" s="181">
        <v>0</v>
      </c>
      <c r="P98" s="181">
        <v>0</v>
      </c>
      <c r="Q98" s="181">
        <v>0</v>
      </c>
      <c r="R98" s="182"/>
      <c r="S98" s="182"/>
      <c r="T98" s="182"/>
      <c r="U98" s="182"/>
      <c r="V98" s="182"/>
      <c r="W98" s="182"/>
      <c r="X98" s="182"/>
      <c r="Y98" s="182"/>
      <c r="Z98" s="182"/>
      <c r="AA98" s="182"/>
      <c r="AB98" s="182"/>
      <c r="AC98" s="182"/>
      <c r="AD98" s="182"/>
      <c r="AE98" s="182"/>
    </row>
    <row r="99" spans="1:31" s="93" customFormat="1" ht="25.75" x14ac:dyDescent="0.35">
      <c r="A99" s="178" t="s">
        <v>150</v>
      </c>
      <c r="B99" s="91">
        <f>SUM(D99:Q99)</f>
        <v>0</v>
      </c>
      <c r="C99" s="516"/>
      <c r="D99" s="92">
        <v>0</v>
      </c>
      <c r="E99" s="92">
        <v>0</v>
      </c>
      <c r="F99" s="92">
        <v>0</v>
      </c>
      <c r="G99" s="92">
        <v>0</v>
      </c>
      <c r="H99" s="92">
        <v>0</v>
      </c>
      <c r="I99" s="92">
        <v>0</v>
      </c>
      <c r="J99" s="92">
        <v>0</v>
      </c>
      <c r="K99" s="92">
        <v>0</v>
      </c>
      <c r="L99" s="92">
        <v>0</v>
      </c>
      <c r="M99" s="92">
        <v>0</v>
      </c>
      <c r="N99" s="92">
        <v>0</v>
      </c>
      <c r="O99" s="92">
        <v>0</v>
      </c>
      <c r="P99" s="92">
        <v>0</v>
      </c>
      <c r="Q99" s="92">
        <v>0</v>
      </c>
      <c r="R99" s="123"/>
      <c r="S99" s="171"/>
      <c r="T99" s="171"/>
      <c r="U99" s="171"/>
      <c r="V99" s="171"/>
      <c r="W99" s="171"/>
      <c r="X99" s="171"/>
      <c r="Y99" s="171"/>
      <c r="Z99" s="171"/>
      <c r="AA99" s="171"/>
      <c r="AB99" s="171"/>
      <c r="AC99" s="171"/>
      <c r="AD99" s="171"/>
      <c r="AE99" s="171"/>
    </row>
    <row r="100" spans="1:31" s="93" customFormat="1" ht="12.9" x14ac:dyDescent="0.35">
      <c r="A100" s="178" t="s">
        <v>151</v>
      </c>
      <c r="B100" s="91">
        <f>SUM(D100:Q100)</f>
        <v>0</v>
      </c>
      <c r="C100" s="516"/>
      <c r="D100" s="133">
        <f t="shared" ref="D100:Q100" si="26">D101*D102</f>
        <v>0</v>
      </c>
      <c r="E100" s="133">
        <f t="shared" si="26"/>
        <v>0</v>
      </c>
      <c r="F100" s="133">
        <f t="shared" si="26"/>
        <v>0</v>
      </c>
      <c r="G100" s="133">
        <f t="shared" si="26"/>
        <v>0</v>
      </c>
      <c r="H100" s="133">
        <f t="shared" si="26"/>
        <v>0</v>
      </c>
      <c r="I100" s="133">
        <f t="shared" si="26"/>
        <v>0</v>
      </c>
      <c r="J100" s="133">
        <f t="shared" si="26"/>
        <v>0</v>
      </c>
      <c r="K100" s="133">
        <f t="shared" si="26"/>
        <v>0</v>
      </c>
      <c r="L100" s="133">
        <f t="shared" si="26"/>
        <v>0</v>
      </c>
      <c r="M100" s="133">
        <f t="shared" si="26"/>
        <v>0</v>
      </c>
      <c r="N100" s="133">
        <f t="shared" si="26"/>
        <v>0</v>
      </c>
      <c r="O100" s="133">
        <f t="shared" si="26"/>
        <v>0</v>
      </c>
      <c r="P100" s="133">
        <f t="shared" si="26"/>
        <v>0</v>
      </c>
      <c r="Q100" s="133">
        <f t="shared" si="26"/>
        <v>0</v>
      </c>
      <c r="R100" s="123"/>
      <c r="S100" s="171"/>
      <c r="T100" s="171"/>
      <c r="U100" s="171"/>
      <c r="V100" s="171"/>
      <c r="W100" s="171"/>
      <c r="X100" s="171"/>
      <c r="Y100" s="171"/>
      <c r="Z100" s="171"/>
      <c r="AA100" s="171"/>
      <c r="AB100" s="171"/>
      <c r="AC100" s="171"/>
      <c r="AD100" s="171"/>
      <c r="AE100" s="171"/>
    </row>
    <row r="101" spans="1:31" s="183" customFormat="1" ht="11.25" customHeight="1" x14ac:dyDescent="0.3">
      <c r="A101" s="179" t="s">
        <v>152</v>
      </c>
      <c r="B101" s="180" t="s">
        <v>123</v>
      </c>
      <c r="C101" s="516"/>
      <c r="D101" s="181">
        <v>0</v>
      </c>
      <c r="E101" s="181">
        <v>0</v>
      </c>
      <c r="F101" s="181">
        <v>0</v>
      </c>
      <c r="G101" s="181">
        <v>0</v>
      </c>
      <c r="H101" s="181">
        <v>0</v>
      </c>
      <c r="I101" s="181">
        <v>0</v>
      </c>
      <c r="J101" s="181">
        <v>0</v>
      </c>
      <c r="K101" s="181">
        <v>0</v>
      </c>
      <c r="L101" s="181">
        <v>0</v>
      </c>
      <c r="M101" s="181">
        <v>0</v>
      </c>
      <c r="N101" s="181">
        <v>0</v>
      </c>
      <c r="O101" s="181">
        <v>0</v>
      </c>
      <c r="P101" s="181">
        <v>0</v>
      </c>
      <c r="Q101" s="181">
        <v>0</v>
      </c>
      <c r="R101" s="182"/>
      <c r="S101" s="182"/>
      <c r="T101" s="182"/>
      <c r="U101" s="182"/>
      <c r="V101" s="182"/>
      <c r="W101" s="182"/>
      <c r="X101" s="182"/>
      <c r="Y101" s="182"/>
      <c r="Z101" s="182"/>
      <c r="AA101" s="182"/>
      <c r="AB101" s="182"/>
      <c r="AC101" s="182"/>
      <c r="AD101" s="182"/>
      <c r="AE101" s="182"/>
    </row>
    <row r="102" spans="1:31" s="183" customFormat="1" ht="11.25" customHeight="1" x14ac:dyDescent="0.3">
      <c r="A102" s="179" t="s">
        <v>153</v>
      </c>
      <c r="B102" s="180" t="s">
        <v>123</v>
      </c>
      <c r="C102" s="516"/>
      <c r="D102" s="181">
        <v>0</v>
      </c>
      <c r="E102" s="181">
        <v>0</v>
      </c>
      <c r="F102" s="181">
        <v>0</v>
      </c>
      <c r="G102" s="181">
        <v>0</v>
      </c>
      <c r="H102" s="181">
        <v>0</v>
      </c>
      <c r="I102" s="181">
        <v>0</v>
      </c>
      <c r="J102" s="181">
        <v>0</v>
      </c>
      <c r="K102" s="181">
        <v>0</v>
      </c>
      <c r="L102" s="181">
        <v>0</v>
      </c>
      <c r="M102" s="181">
        <v>0</v>
      </c>
      <c r="N102" s="181">
        <v>0</v>
      </c>
      <c r="O102" s="181">
        <v>0</v>
      </c>
      <c r="P102" s="181">
        <v>0</v>
      </c>
      <c r="Q102" s="181">
        <v>0</v>
      </c>
      <c r="R102" s="182"/>
      <c r="S102" s="182"/>
      <c r="T102" s="182"/>
      <c r="U102" s="182"/>
      <c r="V102" s="182"/>
      <c r="W102" s="182"/>
      <c r="X102" s="182"/>
      <c r="Y102" s="182"/>
      <c r="Z102" s="182"/>
      <c r="AA102" s="182"/>
      <c r="AB102" s="182"/>
      <c r="AC102" s="182"/>
      <c r="AD102" s="182"/>
      <c r="AE102" s="182"/>
    </row>
    <row r="103" spans="1:31" s="93" customFormat="1" ht="12.9" x14ac:dyDescent="0.35">
      <c r="A103" s="178" t="s">
        <v>154</v>
      </c>
      <c r="B103" s="91">
        <f>SUM(D103:Q103)</f>
        <v>0</v>
      </c>
      <c r="C103" s="516"/>
      <c r="D103" s="133">
        <f t="shared" ref="D103:Q103" si="27">D104*D105</f>
        <v>0</v>
      </c>
      <c r="E103" s="133">
        <f t="shared" si="27"/>
        <v>0</v>
      </c>
      <c r="F103" s="133">
        <f t="shared" si="27"/>
        <v>0</v>
      </c>
      <c r="G103" s="133">
        <f t="shared" si="27"/>
        <v>0</v>
      </c>
      <c r="H103" s="133">
        <f t="shared" si="27"/>
        <v>0</v>
      </c>
      <c r="I103" s="133">
        <f t="shared" si="27"/>
        <v>0</v>
      </c>
      <c r="J103" s="133">
        <f t="shared" si="27"/>
        <v>0</v>
      </c>
      <c r="K103" s="133">
        <f t="shared" si="27"/>
        <v>0</v>
      </c>
      <c r="L103" s="133">
        <f t="shared" si="27"/>
        <v>0</v>
      </c>
      <c r="M103" s="133">
        <f t="shared" si="27"/>
        <v>0</v>
      </c>
      <c r="N103" s="133">
        <f t="shared" si="27"/>
        <v>0</v>
      </c>
      <c r="O103" s="133">
        <f t="shared" si="27"/>
        <v>0</v>
      </c>
      <c r="P103" s="133">
        <f t="shared" si="27"/>
        <v>0</v>
      </c>
      <c r="Q103" s="133">
        <f t="shared" si="27"/>
        <v>0</v>
      </c>
      <c r="R103" s="123"/>
      <c r="S103" s="171"/>
      <c r="T103" s="171"/>
      <c r="U103" s="171"/>
      <c r="V103" s="171"/>
      <c r="W103" s="171"/>
      <c r="X103" s="171"/>
      <c r="Y103" s="171"/>
      <c r="Z103" s="171"/>
      <c r="AA103" s="171"/>
      <c r="AB103" s="171"/>
      <c r="AC103" s="171"/>
      <c r="AD103" s="171"/>
      <c r="AE103" s="171"/>
    </row>
    <row r="104" spans="1:31" s="183" customFormat="1" ht="11.25" customHeight="1" x14ac:dyDescent="0.3">
      <c r="A104" s="179" t="s">
        <v>152</v>
      </c>
      <c r="B104" s="180" t="s">
        <v>123</v>
      </c>
      <c r="C104" s="516"/>
      <c r="D104" s="181">
        <v>0</v>
      </c>
      <c r="E104" s="181">
        <v>0</v>
      </c>
      <c r="F104" s="181">
        <v>0</v>
      </c>
      <c r="G104" s="181">
        <v>0</v>
      </c>
      <c r="H104" s="181">
        <v>0</v>
      </c>
      <c r="I104" s="181">
        <v>0</v>
      </c>
      <c r="J104" s="181">
        <v>0</v>
      </c>
      <c r="K104" s="181">
        <v>0</v>
      </c>
      <c r="L104" s="181">
        <v>0</v>
      </c>
      <c r="M104" s="181">
        <v>0</v>
      </c>
      <c r="N104" s="181">
        <v>0</v>
      </c>
      <c r="O104" s="181">
        <v>0</v>
      </c>
      <c r="P104" s="181">
        <v>0</v>
      </c>
      <c r="Q104" s="181">
        <v>0</v>
      </c>
      <c r="R104" s="182"/>
      <c r="S104" s="182"/>
      <c r="T104" s="182"/>
      <c r="U104" s="182"/>
      <c r="V104" s="182"/>
      <c r="W104" s="182"/>
      <c r="X104" s="182"/>
      <c r="Y104" s="182"/>
      <c r="Z104" s="182"/>
      <c r="AA104" s="182"/>
      <c r="AB104" s="182"/>
      <c r="AC104" s="182"/>
      <c r="AD104" s="182"/>
      <c r="AE104" s="182"/>
    </row>
    <row r="105" spans="1:31" s="183" customFormat="1" ht="11.25" customHeight="1" x14ac:dyDescent="0.3">
      <c r="A105" s="179" t="s">
        <v>153</v>
      </c>
      <c r="B105" s="180" t="s">
        <v>123</v>
      </c>
      <c r="C105" s="516"/>
      <c r="D105" s="181">
        <v>0</v>
      </c>
      <c r="E105" s="181">
        <v>0</v>
      </c>
      <c r="F105" s="181">
        <v>0</v>
      </c>
      <c r="G105" s="181">
        <v>0</v>
      </c>
      <c r="H105" s="181">
        <v>0</v>
      </c>
      <c r="I105" s="181">
        <v>0</v>
      </c>
      <c r="J105" s="181">
        <v>0</v>
      </c>
      <c r="K105" s="181">
        <v>0</v>
      </c>
      <c r="L105" s="181">
        <v>0</v>
      </c>
      <c r="M105" s="181">
        <v>0</v>
      </c>
      <c r="N105" s="181">
        <v>0</v>
      </c>
      <c r="O105" s="181">
        <v>0</v>
      </c>
      <c r="P105" s="181">
        <v>0</v>
      </c>
      <c r="Q105" s="181">
        <v>0</v>
      </c>
      <c r="R105" s="182"/>
      <c r="S105" s="182"/>
      <c r="T105" s="182"/>
      <c r="U105" s="182"/>
      <c r="V105" s="182"/>
      <c r="W105" s="182"/>
      <c r="X105" s="182"/>
      <c r="Y105" s="182"/>
      <c r="Z105" s="182"/>
      <c r="AA105" s="182"/>
      <c r="AB105" s="182"/>
      <c r="AC105" s="182"/>
      <c r="AD105" s="182"/>
      <c r="AE105" s="182"/>
    </row>
    <row r="106" spans="1:31" s="93" customFormat="1" ht="12.9" x14ac:dyDescent="0.35">
      <c r="A106" s="178" t="s">
        <v>155</v>
      </c>
      <c r="B106" s="91">
        <f>SUM(D106:Q106)</f>
        <v>0</v>
      </c>
      <c r="C106" s="516"/>
      <c r="D106" s="133">
        <f t="shared" ref="D106:Q106" si="28">D107*D108</f>
        <v>0</v>
      </c>
      <c r="E106" s="133">
        <f t="shared" si="28"/>
        <v>0</v>
      </c>
      <c r="F106" s="133">
        <f t="shared" si="28"/>
        <v>0</v>
      </c>
      <c r="G106" s="133">
        <f t="shared" si="28"/>
        <v>0</v>
      </c>
      <c r="H106" s="133">
        <f t="shared" si="28"/>
        <v>0</v>
      </c>
      <c r="I106" s="133">
        <f t="shared" si="28"/>
        <v>0</v>
      </c>
      <c r="J106" s="133">
        <f t="shared" si="28"/>
        <v>0</v>
      </c>
      <c r="K106" s="133">
        <f t="shared" si="28"/>
        <v>0</v>
      </c>
      <c r="L106" s="133">
        <f t="shared" si="28"/>
        <v>0</v>
      </c>
      <c r="M106" s="133">
        <f t="shared" si="28"/>
        <v>0</v>
      </c>
      <c r="N106" s="133">
        <f t="shared" si="28"/>
        <v>0</v>
      </c>
      <c r="O106" s="133">
        <f t="shared" si="28"/>
        <v>0</v>
      </c>
      <c r="P106" s="133">
        <f t="shared" si="28"/>
        <v>0</v>
      </c>
      <c r="Q106" s="133">
        <f t="shared" si="28"/>
        <v>0</v>
      </c>
      <c r="R106" s="123"/>
      <c r="S106" s="171"/>
      <c r="T106" s="171"/>
      <c r="U106" s="171"/>
      <c r="V106" s="171"/>
      <c r="W106" s="171"/>
      <c r="X106" s="171"/>
      <c r="Y106" s="171"/>
      <c r="Z106" s="171"/>
      <c r="AA106" s="171"/>
      <c r="AB106" s="171"/>
      <c r="AC106" s="171"/>
      <c r="AD106" s="171"/>
      <c r="AE106" s="171"/>
    </row>
    <row r="107" spans="1:31" s="183" customFormat="1" ht="11.25" customHeight="1" x14ac:dyDescent="0.3">
      <c r="A107" s="179" t="s">
        <v>152</v>
      </c>
      <c r="B107" s="180" t="s">
        <v>123</v>
      </c>
      <c r="C107" s="516"/>
      <c r="D107" s="181">
        <v>0</v>
      </c>
      <c r="E107" s="181">
        <v>0</v>
      </c>
      <c r="F107" s="181">
        <v>0</v>
      </c>
      <c r="G107" s="181">
        <v>0</v>
      </c>
      <c r="H107" s="181">
        <v>0</v>
      </c>
      <c r="I107" s="181">
        <v>0</v>
      </c>
      <c r="J107" s="181">
        <v>0</v>
      </c>
      <c r="K107" s="181">
        <v>0</v>
      </c>
      <c r="L107" s="181">
        <v>0</v>
      </c>
      <c r="M107" s="181">
        <v>0</v>
      </c>
      <c r="N107" s="181">
        <v>0</v>
      </c>
      <c r="O107" s="181">
        <v>0</v>
      </c>
      <c r="P107" s="181">
        <v>0</v>
      </c>
      <c r="Q107" s="181">
        <v>0</v>
      </c>
      <c r="R107" s="182"/>
      <c r="S107" s="182"/>
      <c r="T107" s="182"/>
      <c r="U107" s="182"/>
      <c r="V107" s="182"/>
      <c r="W107" s="182"/>
      <c r="X107" s="182"/>
      <c r="Y107" s="182"/>
      <c r="Z107" s="182"/>
      <c r="AA107" s="182"/>
      <c r="AB107" s="182"/>
      <c r="AC107" s="182"/>
      <c r="AD107" s="182"/>
      <c r="AE107" s="182"/>
    </row>
    <row r="108" spans="1:31" s="183" customFormat="1" ht="11.25" customHeight="1" x14ac:dyDescent="0.3">
      <c r="A108" s="179" t="s">
        <v>153</v>
      </c>
      <c r="B108" s="180" t="s">
        <v>123</v>
      </c>
      <c r="C108" s="516"/>
      <c r="D108" s="181">
        <v>0</v>
      </c>
      <c r="E108" s="181">
        <v>0</v>
      </c>
      <c r="F108" s="181">
        <v>0</v>
      </c>
      <c r="G108" s="181">
        <v>0</v>
      </c>
      <c r="H108" s="181">
        <v>0</v>
      </c>
      <c r="I108" s="181">
        <v>0</v>
      </c>
      <c r="J108" s="181">
        <v>0</v>
      </c>
      <c r="K108" s="181">
        <v>0</v>
      </c>
      <c r="L108" s="181">
        <v>0</v>
      </c>
      <c r="M108" s="181">
        <v>0</v>
      </c>
      <c r="N108" s="181">
        <v>0</v>
      </c>
      <c r="O108" s="181">
        <v>0</v>
      </c>
      <c r="P108" s="181">
        <v>0</v>
      </c>
      <c r="Q108" s="181">
        <v>0</v>
      </c>
      <c r="R108" s="182"/>
      <c r="S108" s="182"/>
      <c r="T108" s="182"/>
      <c r="U108" s="182"/>
      <c r="V108" s="182"/>
      <c r="W108" s="182"/>
      <c r="X108" s="182"/>
      <c r="Y108" s="182"/>
      <c r="Z108" s="182"/>
      <c r="AA108" s="182"/>
      <c r="AB108" s="182"/>
      <c r="AC108" s="182"/>
      <c r="AD108" s="182"/>
      <c r="AE108" s="182"/>
    </row>
    <row r="109" spans="1:31" s="93" customFormat="1" ht="12.9" x14ac:dyDescent="0.35">
      <c r="A109" s="178" t="s">
        <v>156</v>
      </c>
      <c r="B109" s="91">
        <f>SUM(D109:Q109)</f>
        <v>0</v>
      </c>
      <c r="C109" s="516"/>
      <c r="D109" s="133">
        <f t="shared" ref="D109:Q109" si="29">D110*D111</f>
        <v>0</v>
      </c>
      <c r="E109" s="133">
        <f t="shared" si="29"/>
        <v>0</v>
      </c>
      <c r="F109" s="133">
        <f t="shared" si="29"/>
        <v>0</v>
      </c>
      <c r="G109" s="133">
        <f t="shared" si="29"/>
        <v>0</v>
      </c>
      <c r="H109" s="133">
        <f t="shared" si="29"/>
        <v>0</v>
      </c>
      <c r="I109" s="133">
        <f t="shared" si="29"/>
        <v>0</v>
      </c>
      <c r="J109" s="133">
        <f t="shared" si="29"/>
        <v>0</v>
      </c>
      <c r="K109" s="133">
        <f t="shared" si="29"/>
        <v>0</v>
      </c>
      <c r="L109" s="133">
        <f t="shared" si="29"/>
        <v>0</v>
      </c>
      <c r="M109" s="133">
        <f t="shared" si="29"/>
        <v>0</v>
      </c>
      <c r="N109" s="133">
        <f t="shared" si="29"/>
        <v>0</v>
      </c>
      <c r="O109" s="133">
        <f t="shared" si="29"/>
        <v>0</v>
      </c>
      <c r="P109" s="133">
        <f t="shared" si="29"/>
        <v>0</v>
      </c>
      <c r="Q109" s="133">
        <f t="shared" si="29"/>
        <v>0</v>
      </c>
      <c r="R109" s="123"/>
      <c r="S109" s="171"/>
      <c r="T109" s="171"/>
      <c r="U109" s="171"/>
      <c r="V109" s="171"/>
      <c r="W109" s="171"/>
      <c r="X109" s="171"/>
      <c r="Y109" s="171"/>
      <c r="Z109" s="171"/>
      <c r="AA109" s="171"/>
      <c r="AB109" s="171"/>
      <c r="AC109" s="171"/>
      <c r="AD109" s="171"/>
      <c r="AE109" s="171"/>
    </row>
    <row r="110" spans="1:31" s="183" customFormat="1" ht="11.25" customHeight="1" x14ac:dyDescent="0.3">
      <c r="A110" s="179" t="s">
        <v>152</v>
      </c>
      <c r="B110" s="180" t="s">
        <v>123</v>
      </c>
      <c r="C110" s="516"/>
      <c r="D110" s="181">
        <v>0</v>
      </c>
      <c r="E110" s="181">
        <v>0</v>
      </c>
      <c r="F110" s="181">
        <v>0</v>
      </c>
      <c r="G110" s="181">
        <v>0</v>
      </c>
      <c r="H110" s="181">
        <v>0</v>
      </c>
      <c r="I110" s="181">
        <v>0</v>
      </c>
      <c r="J110" s="181">
        <v>0</v>
      </c>
      <c r="K110" s="181">
        <v>0</v>
      </c>
      <c r="L110" s="181">
        <v>0</v>
      </c>
      <c r="M110" s="181">
        <v>0</v>
      </c>
      <c r="N110" s="181">
        <v>0</v>
      </c>
      <c r="O110" s="181">
        <v>0</v>
      </c>
      <c r="P110" s="181">
        <v>0</v>
      </c>
      <c r="Q110" s="181">
        <v>0</v>
      </c>
      <c r="R110" s="182"/>
      <c r="S110" s="182"/>
      <c r="T110" s="182"/>
      <c r="U110" s="182"/>
      <c r="V110" s="182"/>
      <c r="W110" s="182"/>
      <c r="X110" s="182"/>
      <c r="Y110" s="182"/>
      <c r="Z110" s="182"/>
      <c r="AA110" s="182"/>
      <c r="AB110" s="182"/>
      <c r="AC110" s="182"/>
      <c r="AD110" s="182"/>
      <c r="AE110" s="182"/>
    </row>
    <row r="111" spans="1:31" s="183" customFormat="1" ht="11.25" customHeight="1" x14ac:dyDescent="0.3">
      <c r="A111" s="179" t="s">
        <v>153</v>
      </c>
      <c r="B111" s="180" t="s">
        <v>123</v>
      </c>
      <c r="C111" s="516"/>
      <c r="D111" s="181">
        <v>0</v>
      </c>
      <c r="E111" s="181">
        <v>0</v>
      </c>
      <c r="F111" s="181">
        <v>0</v>
      </c>
      <c r="G111" s="181">
        <v>0</v>
      </c>
      <c r="H111" s="181">
        <v>0</v>
      </c>
      <c r="I111" s="181">
        <v>0</v>
      </c>
      <c r="J111" s="181">
        <v>0</v>
      </c>
      <c r="K111" s="181">
        <v>0</v>
      </c>
      <c r="L111" s="181">
        <v>0</v>
      </c>
      <c r="M111" s="181">
        <v>0</v>
      </c>
      <c r="N111" s="181">
        <v>0</v>
      </c>
      <c r="O111" s="181">
        <v>0</v>
      </c>
      <c r="P111" s="181">
        <v>0</v>
      </c>
      <c r="Q111" s="181">
        <v>0</v>
      </c>
      <c r="R111" s="182"/>
      <c r="S111" s="182"/>
      <c r="T111" s="182"/>
      <c r="U111" s="182"/>
      <c r="V111" s="182"/>
      <c r="W111" s="182"/>
      <c r="X111" s="182"/>
      <c r="Y111" s="182"/>
      <c r="Z111" s="182"/>
      <c r="AA111" s="182"/>
      <c r="AB111" s="182"/>
      <c r="AC111" s="182"/>
      <c r="AD111" s="182"/>
      <c r="AE111" s="182"/>
    </row>
    <row r="112" spans="1:31" s="87" customFormat="1" ht="16.5" customHeight="1" x14ac:dyDescent="0.3">
      <c r="A112" s="197" t="s">
        <v>157</v>
      </c>
      <c r="B112" s="91">
        <f>SUM(D112:Q112)</f>
        <v>0</v>
      </c>
      <c r="C112" s="516"/>
      <c r="D112" s="91">
        <f t="shared" ref="D112:Q112" si="30">D91+D96+D99+D100+D103+D106+D109</f>
        <v>0</v>
      </c>
      <c r="E112" s="91">
        <f t="shared" si="30"/>
        <v>0</v>
      </c>
      <c r="F112" s="91">
        <f t="shared" si="30"/>
        <v>0</v>
      </c>
      <c r="G112" s="91">
        <f t="shared" si="30"/>
        <v>0</v>
      </c>
      <c r="H112" s="91">
        <f t="shared" si="30"/>
        <v>0</v>
      </c>
      <c r="I112" s="91">
        <f t="shared" si="30"/>
        <v>0</v>
      </c>
      <c r="J112" s="91">
        <f t="shared" si="30"/>
        <v>0</v>
      </c>
      <c r="K112" s="91">
        <f t="shared" si="30"/>
        <v>0</v>
      </c>
      <c r="L112" s="91">
        <f t="shared" si="30"/>
        <v>0</v>
      </c>
      <c r="M112" s="91">
        <f t="shared" si="30"/>
        <v>0</v>
      </c>
      <c r="N112" s="91">
        <f t="shared" si="30"/>
        <v>0</v>
      </c>
      <c r="O112" s="91">
        <f t="shared" si="30"/>
        <v>0</v>
      </c>
      <c r="P112" s="91">
        <f t="shared" si="30"/>
        <v>0</v>
      </c>
      <c r="Q112" s="91">
        <f t="shared" si="30"/>
        <v>0</v>
      </c>
      <c r="R112" s="124"/>
      <c r="S112" s="105"/>
      <c r="T112" s="105"/>
      <c r="U112" s="105"/>
      <c r="V112" s="105"/>
      <c r="W112" s="105"/>
      <c r="X112" s="105"/>
      <c r="Y112" s="105"/>
      <c r="Z112" s="105"/>
      <c r="AA112" s="105"/>
      <c r="AB112" s="105"/>
      <c r="AC112" s="105"/>
      <c r="AD112" s="105"/>
      <c r="AE112" s="105"/>
    </row>
    <row r="113" spans="1:31" s="93" customFormat="1" ht="12.9" x14ac:dyDescent="0.35">
      <c r="A113" s="178" t="s">
        <v>158</v>
      </c>
      <c r="B113" s="91">
        <f>SUM(D113:Q113)</f>
        <v>0</v>
      </c>
      <c r="C113" s="516"/>
      <c r="D113" s="133">
        <f t="shared" ref="D113:Q113" si="31">D114*D115*D116</f>
        <v>0</v>
      </c>
      <c r="E113" s="133">
        <f t="shared" si="31"/>
        <v>0</v>
      </c>
      <c r="F113" s="133">
        <f t="shared" si="31"/>
        <v>0</v>
      </c>
      <c r="G113" s="133">
        <f t="shared" si="31"/>
        <v>0</v>
      </c>
      <c r="H113" s="133">
        <f t="shared" si="31"/>
        <v>0</v>
      </c>
      <c r="I113" s="133">
        <f t="shared" si="31"/>
        <v>0</v>
      </c>
      <c r="J113" s="133">
        <f t="shared" si="31"/>
        <v>0</v>
      </c>
      <c r="K113" s="133">
        <f t="shared" si="31"/>
        <v>0</v>
      </c>
      <c r="L113" s="133">
        <f t="shared" si="31"/>
        <v>0</v>
      </c>
      <c r="M113" s="133">
        <f t="shared" si="31"/>
        <v>0</v>
      </c>
      <c r="N113" s="133">
        <f t="shared" si="31"/>
        <v>0</v>
      </c>
      <c r="O113" s="133">
        <f t="shared" si="31"/>
        <v>0</v>
      </c>
      <c r="P113" s="133">
        <f t="shared" si="31"/>
        <v>0</v>
      </c>
      <c r="Q113" s="133">
        <f t="shared" si="31"/>
        <v>0</v>
      </c>
      <c r="R113" s="123"/>
      <c r="S113" s="171"/>
      <c r="T113" s="171"/>
      <c r="U113" s="171"/>
      <c r="V113" s="171"/>
      <c r="W113" s="171"/>
      <c r="X113" s="171"/>
      <c r="Y113" s="171"/>
      <c r="Z113" s="171"/>
      <c r="AA113" s="171"/>
      <c r="AB113" s="171"/>
      <c r="AC113" s="171"/>
      <c r="AD113" s="171"/>
      <c r="AE113" s="171"/>
    </row>
    <row r="114" spans="1:31" s="183" customFormat="1" ht="11.25" customHeight="1" x14ac:dyDescent="0.3">
      <c r="A114" s="179" t="s">
        <v>159</v>
      </c>
      <c r="B114" s="180" t="s">
        <v>123</v>
      </c>
      <c r="C114" s="516"/>
      <c r="D114" s="181">
        <v>0</v>
      </c>
      <c r="E114" s="181">
        <v>0</v>
      </c>
      <c r="F114" s="181">
        <v>0</v>
      </c>
      <c r="G114" s="181">
        <v>0</v>
      </c>
      <c r="H114" s="181">
        <v>0</v>
      </c>
      <c r="I114" s="181">
        <v>0</v>
      </c>
      <c r="J114" s="181">
        <v>0</v>
      </c>
      <c r="K114" s="181">
        <v>0</v>
      </c>
      <c r="L114" s="181">
        <v>0</v>
      </c>
      <c r="M114" s="181">
        <v>0</v>
      </c>
      <c r="N114" s="181">
        <v>0</v>
      </c>
      <c r="O114" s="181">
        <v>0</v>
      </c>
      <c r="P114" s="181">
        <v>0</v>
      </c>
      <c r="Q114" s="181">
        <v>0</v>
      </c>
      <c r="R114" s="182"/>
      <c r="S114" s="182"/>
      <c r="T114" s="182"/>
      <c r="U114" s="182"/>
      <c r="V114" s="182"/>
      <c r="W114" s="182"/>
      <c r="X114" s="182"/>
      <c r="Y114" s="182"/>
      <c r="Z114" s="182"/>
      <c r="AA114" s="182"/>
      <c r="AB114" s="182"/>
      <c r="AC114" s="182"/>
      <c r="AD114" s="182"/>
      <c r="AE114" s="182"/>
    </row>
    <row r="115" spans="1:31" s="183" customFormat="1" ht="11.25" customHeight="1" x14ac:dyDescent="0.3">
      <c r="A115" s="179" t="s">
        <v>160</v>
      </c>
      <c r="B115" s="180" t="s">
        <v>123</v>
      </c>
      <c r="C115" s="516"/>
      <c r="D115" s="181">
        <v>0</v>
      </c>
      <c r="E115" s="181">
        <v>0</v>
      </c>
      <c r="F115" s="181">
        <v>0</v>
      </c>
      <c r="G115" s="181">
        <v>0</v>
      </c>
      <c r="H115" s="181">
        <v>0</v>
      </c>
      <c r="I115" s="181">
        <v>0</v>
      </c>
      <c r="J115" s="181">
        <v>0</v>
      </c>
      <c r="K115" s="181">
        <v>0</v>
      </c>
      <c r="L115" s="181">
        <v>0</v>
      </c>
      <c r="M115" s="181">
        <v>0</v>
      </c>
      <c r="N115" s="181">
        <v>0</v>
      </c>
      <c r="O115" s="181">
        <v>0</v>
      </c>
      <c r="P115" s="181">
        <v>0</v>
      </c>
      <c r="Q115" s="181">
        <v>0</v>
      </c>
      <c r="R115" s="182"/>
      <c r="S115" s="182"/>
      <c r="T115" s="182"/>
      <c r="U115" s="182"/>
      <c r="V115" s="182"/>
      <c r="W115" s="182"/>
      <c r="X115" s="182"/>
      <c r="Y115" s="182"/>
      <c r="Z115" s="182"/>
      <c r="AA115" s="182"/>
      <c r="AB115" s="182"/>
      <c r="AC115" s="182"/>
      <c r="AD115" s="182"/>
      <c r="AE115" s="182"/>
    </row>
    <row r="116" spans="1:31" s="183" customFormat="1" ht="11.25" customHeight="1" x14ac:dyDescent="0.3">
      <c r="A116" s="179" t="s">
        <v>161</v>
      </c>
      <c r="B116" s="180" t="s">
        <v>123</v>
      </c>
      <c r="C116" s="516"/>
      <c r="D116" s="181">
        <v>0</v>
      </c>
      <c r="E116" s="181">
        <v>0</v>
      </c>
      <c r="F116" s="181">
        <v>0</v>
      </c>
      <c r="G116" s="181">
        <v>0</v>
      </c>
      <c r="H116" s="181">
        <v>0</v>
      </c>
      <c r="I116" s="181">
        <v>0</v>
      </c>
      <c r="J116" s="181">
        <v>0</v>
      </c>
      <c r="K116" s="181">
        <v>0</v>
      </c>
      <c r="L116" s="181">
        <v>0</v>
      </c>
      <c r="M116" s="181">
        <v>0</v>
      </c>
      <c r="N116" s="181">
        <v>0</v>
      </c>
      <c r="O116" s="181">
        <v>0</v>
      </c>
      <c r="P116" s="181">
        <v>0</v>
      </c>
      <c r="Q116" s="181">
        <v>0</v>
      </c>
      <c r="R116" s="182"/>
      <c r="S116" s="182"/>
      <c r="T116" s="182"/>
      <c r="U116" s="182"/>
      <c r="V116" s="182"/>
      <c r="W116" s="182"/>
      <c r="X116" s="182"/>
      <c r="Y116" s="182"/>
      <c r="Z116" s="182"/>
      <c r="AA116" s="182"/>
      <c r="AB116" s="182"/>
      <c r="AC116" s="182"/>
      <c r="AD116" s="182"/>
      <c r="AE116" s="182"/>
    </row>
    <row r="117" spans="1:31" s="93" customFormat="1" ht="15" customHeight="1" x14ac:dyDescent="0.3">
      <c r="A117" s="178" t="s">
        <v>162</v>
      </c>
      <c r="B117" s="91">
        <f>SUM(D117:Q117)</f>
        <v>0</v>
      </c>
      <c r="C117" s="516"/>
      <c r="D117" s="181">
        <v>0</v>
      </c>
      <c r="E117" s="181">
        <v>0</v>
      </c>
      <c r="F117" s="181">
        <v>0</v>
      </c>
      <c r="G117" s="181">
        <v>0</v>
      </c>
      <c r="H117" s="181">
        <v>0</v>
      </c>
      <c r="I117" s="181">
        <v>0</v>
      </c>
      <c r="J117" s="181">
        <v>0</v>
      </c>
      <c r="K117" s="181">
        <v>0</v>
      </c>
      <c r="L117" s="181">
        <v>0</v>
      </c>
      <c r="M117" s="181">
        <v>0</v>
      </c>
      <c r="N117" s="181">
        <v>0</v>
      </c>
      <c r="O117" s="181">
        <v>0</v>
      </c>
      <c r="P117" s="181">
        <v>0</v>
      </c>
      <c r="Q117" s="181">
        <v>0</v>
      </c>
      <c r="R117" s="123"/>
      <c r="S117" s="171"/>
      <c r="T117" s="171"/>
      <c r="U117" s="171"/>
      <c r="V117" s="171"/>
      <c r="W117" s="171"/>
      <c r="X117" s="171"/>
      <c r="Y117" s="171"/>
      <c r="Z117" s="171"/>
      <c r="AA117" s="171"/>
      <c r="AB117" s="171"/>
      <c r="AC117" s="171"/>
      <c r="AD117" s="171"/>
      <c r="AE117" s="171"/>
    </row>
    <row r="118" spans="1:31" s="87" customFormat="1" ht="15" customHeight="1" x14ac:dyDescent="0.3">
      <c r="A118" s="197" t="s">
        <v>163</v>
      </c>
      <c r="B118" s="91">
        <f>SUM(D118:Q118)</f>
        <v>0</v>
      </c>
      <c r="C118" s="516"/>
      <c r="D118" s="91">
        <f t="shared" ref="D118:Q118" si="32">D113+D117</f>
        <v>0</v>
      </c>
      <c r="E118" s="91">
        <f t="shared" si="32"/>
        <v>0</v>
      </c>
      <c r="F118" s="91">
        <f t="shared" si="32"/>
        <v>0</v>
      </c>
      <c r="G118" s="91">
        <f t="shared" si="32"/>
        <v>0</v>
      </c>
      <c r="H118" s="91">
        <f t="shared" si="32"/>
        <v>0</v>
      </c>
      <c r="I118" s="91">
        <f t="shared" si="32"/>
        <v>0</v>
      </c>
      <c r="J118" s="91">
        <f t="shared" si="32"/>
        <v>0</v>
      </c>
      <c r="K118" s="91">
        <f t="shared" si="32"/>
        <v>0</v>
      </c>
      <c r="L118" s="91">
        <f t="shared" si="32"/>
        <v>0</v>
      </c>
      <c r="M118" s="91">
        <f t="shared" si="32"/>
        <v>0</v>
      </c>
      <c r="N118" s="91">
        <f t="shared" si="32"/>
        <v>0</v>
      </c>
      <c r="O118" s="91">
        <f t="shared" si="32"/>
        <v>0</v>
      </c>
      <c r="P118" s="91">
        <f t="shared" si="32"/>
        <v>0</v>
      </c>
      <c r="Q118" s="91">
        <f t="shared" si="32"/>
        <v>0</v>
      </c>
      <c r="R118" s="124"/>
      <c r="S118" s="105"/>
      <c r="T118" s="105"/>
      <c r="U118" s="105"/>
      <c r="V118" s="105"/>
      <c r="W118" s="105"/>
      <c r="X118" s="105"/>
      <c r="Y118" s="105"/>
      <c r="Z118" s="105"/>
      <c r="AA118" s="105"/>
      <c r="AB118" s="105"/>
      <c r="AC118" s="105"/>
      <c r="AD118" s="105"/>
      <c r="AE118" s="105"/>
    </row>
    <row r="119" spans="1:31" ht="15" customHeight="1" x14ac:dyDescent="0.4">
      <c r="A119" s="178" t="s">
        <v>164</v>
      </c>
      <c r="B119" s="91">
        <f>SUM(D119:Q119)</f>
        <v>0</v>
      </c>
      <c r="C119" s="516"/>
      <c r="D119" s="133">
        <f t="shared" ref="D119:Q119" si="33">D120*D121</f>
        <v>0</v>
      </c>
      <c r="E119" s="133">
        <f t="shared" si="33"/>
        <v>0</v>
      </c>
      <c r="F119" s="133">
        <f t="shared" si="33"/>
        <v>0</v>
      </c>
      <c r="G119" s="133">
        <f t="shared" si="33"/>
        <v>0</v>
      </c>
      <c r="H119" s="133">
        <f t="shared" si="33"/>
        <v>0</v>
      </c>
      <c r="I119" s="133">
        <f t="shared" si="33"/>
        <v>0</v>
      </c>
      <c r="J119" s="133">
        <f t="shared" si="33"/>
        <v>0</v>
      </c>
      <c r="K119" s="133">
        <f t="shared" si="33"/>
        <v>0</v>
      </c>
      <c r="L119" s="133">
        <f t="shared" si="33"/>
        <v>0</v>
      </c>
      <c r="M119" s="133">
        <f t="shared" si="33"/>
        <v>0</v>
      </c>
      <c r="N119" s="133">
        <f t="shared" si="33"/>
        <v>0</v>
      </c>
      <c r="O119" s="133">
        <f t="shared" si="33"/>
        <v>0</v>
      </c>
      <c r="P119" s="133">
        <f t="shared" si="33"/>
        <v>0</v>
      </c>
      <c r="Q119" s="133">
        <f t="shared" si="33"/>
        <v>0</v>
      </c>
    </row>
    <row r="120" spans="1:31" s="183" customFormat="1" ht="11.25" customHeight="1" x14ac:dyDescent="0.3">
      <c r="A120" s="179" t="s">
        <v>165</v>
      </c>
      <c r="B120" s="180" t="s">
        <v>123</v>
      </c>
      <c r="C120" s="516"/>
      <c r="D120" s="181">
        <v>0</v>
      </c>
      <c r="E120" s="181">
        <v>0</v>
      </c>
      <c r="F120" s="181">
        <v>0</v>
      </c>
      <c r="G120" s="181">
        <v>0</v>
      </c>
      <c r="H120" s="181">
        <v>0</v>
      </c>
      <c r="I120" s="181">
        <v>0</v>
      </c>
      <c r="J120" s="181">
        <v>0</v>
      </c>
      <c r="K120" s="181">
        <v>0</v>
      </c>
      <c r="L120" s="181">
        <v>0</v>
      </c>
      <c r="M120" s="181">
        <v>0</v>
      </c>
      <c r="N120" s="181">
        <v>0</v>
      </c>
      <c r="O120" s="181">
        <v>0</v>
      </c>
      <c r="P120" s="181">
        <v>0</v>
      </c>
      <c r="Q120" s="181">
        <v>0</v>
      </c>
      <c r="R120" s="182"/>
      <c r="S120" s="182"/>
      <c r="T120" s="182"/>
      <c r="U120" s="182"/>
      <c r="V120" s="182"/>
      <c r="W120" s="182"/>
      <c r="X120" s="182"/>
      <c r="Y120" s="182"/>
      <c r="Z120" s="182"/>
      <c r="AA120" s="182"/>
      <c r="AB120" s="182"/>
      <c r="AC120" s="182"/>
      <c r="AD120" s="182"/>
      <c r="AE120" s="182"/>
    </row>
    <row r="121" spans="1:31" s="183" customFormat="1" ht="11.25" customHeight="1" x14ac:dyDescent="0.3">
      <c r="A121" s="179" t="s">
        <v>126</v>
      </c>
      <c r="B121" s="180" t="s">
        <v>123</v>
      </c>
      <c r="C121" s="516"/>
      <c r="D121" s="181">
        <v>0</v>
      </c>
      <c r="E121" s="181">
        <v>0</v>
      </c>
      <c r="F121" s="181">
        <v>0</v>
      </c>
      <c r="G121" s="181">
        <v>0</v>
      </c>
      <c r="H121" s="181">
        <v>0</v>
      </c>
      <c r="I121" s="181">
        <v>0</v>
      </c>
      <c r="J121" s="181">
        <v>0</v>
      </c>
      <c r="K121" s="181">
        <v>0</v>
      </c>
      <c r="L121" s="181">
        <v>0</v>
      </c>
      <c r="M121" s="181">
        <v>0</v>
      </c>
      <c r="N121" s="181">
        <v>0</v>
      </c>
      <c r="O121" s="181">
        <v>0</v>
      </c>
      <c r="P121" s="181">
        <v>0</v>
      </c>
      <c r="Q121" s="181">
        <v>0</v>
      </c>
      <c r="R121" s="182"/>
      <c r="S121" s="182"/>
      <c r="T121" s="182"/>
      <c r="U121" s="182"/>
      <c r="V121" s="182"/>
      <c r="W121" s="182"/>
      <c r="X121" s="182"/>
      <c r="Y121" s="182"/>
      <c r="Z121" s="182"/>
      <c r="AA121" s="182"/>
      <c r="AB121" s="182"/>
      <c r="AC121" s="182"/>
      <c r="AD121" s="182"/>
      <c r="AE121" s="182"/>
    </row>
    <row r="122" spans="1:31" ht="15" customHeight="1" x14ac:dyDescent="0.4">
      <c r="A122" s="178" t="s">
        <v>166</v>
      </c>
      <c r="B122" s="91">
        <f>SUM(D122:Q122)</f>
        <v>0</v>
      </c>
      <c r="C122" s="516"/>
      <c r="D122" s="181">
        <v>0</v>
      </c>
      <c r="E122" s="181">
        <v>0</v>
      </c>
      <c r="F122" s="181">
        <v>0</v>
      </c>
      <c r="G122" s="181">
        <v>0</v>
      </c>
      <c r="H122" s="181">
        <v>0</v>
      </c>
      <c r="I122" s="181">
        <v>0</v>
      </c>
      <c r="J122" s="181">
        <v>0</v>
      </c>
      <c r="K122" s="181">
        <v>0</v>
      </c>
      <c r="L122" s="181">
        <v>0</v>
      </c>
      <c r="M122" s="181">
        <v>0</v>
      </c>
      <c r="N122" s="181">
        <v>0</v>
      </c>
      <c r="O122" s="181">
        <v>0</v>
      </c>
      <c r="P122" s="181">
        <v>0</v>
      </c>
      <c r="Q122" s="181">
        <v>0</v>
      </c>
    </row>
    <row r="123" spans="1:31" s="93" customFormat="1" ht="15" customHeight="1" x14ac:dyDescent="0.3">
      <c r="A123" s="178" t="s">
        <v>167</v>
      </c>
      <c r="B123" s="91">
        <f t="shared" ref="B123:B124" si="34">SUM(D123:Q123)</f>
        <v>0</v>
      </c>
      <c r="C123" s="516"/>
      <c r="D123" s="181">
        <v>0</v>
      </c>
      <c r="E123" s="181">
        <v>0</v>
      </c>
      <c r="F123" s="181">
        <v>0</v>
      </c>
      <c r="G123" s="181">
        <v>0</v>
      </c>
      <c r="H123" s="181">
        <v>0</v>
      </c>
      <c r="I123" s="181">
        <v>0</v>
      </c>
      <c r="J123" s="181">
        <v>0</v>
      </c>
      <c r="K123" s="181">
        <v>0</v>
      </c>
      <c r="L123" s="181">
        <v>0</v>
      </c>
      <c r="M123" s="181">
        <v>0</v>
      </c>
      <c r="N123" s="181">
        <v>0</v>
      </c>
      <c r="O123" s="181">
        <v>0</v>
      </c>
      <c r="P123" s="181">
        <v>0</v>
      </c>
      <c r="Q123" s="181">
        <v>0</v>
      </c>
      <c r="R123" s="123"/>
      <c r="S123" s="171"/>
      <c r="T123" s="171"/>
      <c r="U123" s="171"/>
      <c r="V123" s="171"/>
      <c r="W123" s="171"/>
      <c r="X123" s="171"/>
      <c r="Y123" s="171"/>
      <c r="Z123" s="171"/>
      <c r="AA123" s="171"/>
      <c r="AB123" s="171"/>
      <c r="AC123" s="171"/>
      <c r="AD123" s="171"/>
      <c r="AE123" s="171"/>
    </row>
    <row r="124" spans="1:31" s="83" customFormat="1" ht="23.15" x14ac:dyDescent="0.3">
      <c r="A124" s="186" t="s">
        <v>395</v>
      </c>
      <c r="B124" s="91">
        <f t="shared" si="34"/>
        <v>0</v>
      </c>
      <c r="C124" s="516"/>
      <c r="D124" s="181">
        <v>0</v>
      </c>
      <c r="E124" s="181">
        <v>0</v>
      </c>
      <c r="F124" s="181">
        <v>0</v>
      </c>
      <c r="G124" s="181">
        <v>0</v>
      </c>
      <c r="H124" s="181">
        <v>0</v>
      </c>
      <c r="I124" s="181">
        <v>0</v>
      </c>
      <c r="J124" s="181">
        <v>0</v>
      </c>
      <c r="K124" s="181">
        <v>0</v>
      </c>
      <c r="L124" s="181">
        <v>0</v>
      </c>
      <c r="M124" s="181">
        <v>0</v>
      </c>
      <c r="N124" s="181">
        <v>0</v>
      </c>
      <c r="O124" s="181">
        <v>0</v>
      </c>
      <c r="P124" s="181">
        <v>0</v>
      </c>
      <c r="Q124" s="181">
        <v>0</v>
      </c>
      <c r="R124" s="123"/>
      <c r="S124" s="171"/>
      <c r="T124" s="171"/>
      <c r="U124" s="171"/>
      <c r="V124" s="171"/>
      <c r="W124" s="171"/>
      <c r="X124" s="171"/>
      <c r="Y124" s="171"/>
      <c r="Z124" s="171"/>
      <c r="AA124" s="171"/>
      <c r="AB124" s="171"/>
      <c r="AC124" s="171"/>
      <c r="AD124" s="171"/>
      <c r="AE124" s="171"/>
    </row>
    <row r="125" spans="1:31" s="210" customFormat="1" ht="23.15" x14ac:dyDescent="0.3">
      <c r="A125" s="186" t="s">
        <v>395</v>
      </c>
      <c r="B125" s="91">
        <f>SUM(D125:Q125)</f>
        <v>0</v>
      </c>
      <c r="C125" s="516"/>
      <c r="D125" s="181">
        <v>0</v>
      </c>
      <c r="E125" s="181">
        <v>0</v>
      </c>
      <c r="F125" s="181">
        <v>0</v>
      </c>
      <c r="G125" s="181">
        <v>0</v>
      </c>
      <c r="H125" s="181">
        <v>0</v>
      </c>
      <c r="I125" s="181">
        <v>0</v>
      </c>
      <c r="J125" s="181">
        <v>0</v>
      </c>
      <c r="K125" s="181">
        <v>0</v>
      </c>
      <c r="L125" s="181">
        <v>0</v>
      </c>
      <c r="M125" s="181">
        <v>0</v>
      </c>
      <c r="N125" s="181">
        <v>0</v>
      </c>
      <c r="O125" s="181">
        <v>0</v>
      </c>
      <c r="P125" s="181">
        <v>0</v>
      </c>
      <c r="Q125" s="181">
        <v>0</v>
      </c>
      <c r="R125" s="209"/>
      <c r="S125" s="209"/>
      <c r="T125" s="209"/>
      <c r="U125" s="209"/>
      <c r="V125" s="209"/>
      <c r="W125" s="209"/>
      <c r="X125" s="209"/>
      <c r="Y125" s="209"/>
      <c r="Z125" s="209"/>
      <c r="AA125" s="209"/>
      <c r="AB125" s="209"/>
      <c r="AC125" s="209"/>
      <c r="AD125" s="209"/>
      <c r="AE125" s="209"/>
    </row>
    <row r="126" spans="1:31" s="195" customFormat="1" ht="30" customHeight="1" x14ac:dyDescent="0.35">
      <c r="A126" s="198" t="s">
        <v>168</v>
      </c>
      <c r="B126" s="91">
        <f>SUM(D126:Q126)</f>
        <v>0</v>
      </c>
      <c r="C126" s="516"/>
      <c r="D126" s="199">
        <f t="shared" ref="D126:Q126" si="35">D112+D118+D119+SUM(D122:D125)</f>
        <v>0</v>
      </c>
      <c r="E126" s="199">
        <f t="shared" si="35"/>
        <v>0</v>
      </c>
      <c r="F126" s="199">
        <f t="shared" si="35"/>
        <v>0</v>
      </c>
      <c r="G126" s="199">
        <f t="shared" si="35"/>
        <v>0</v>
      </c>
      <c r="H126" s="199">
        <f t="shared" si="35"/>
        <v>0</v>
      </c>
      <c r="I126" s="199">
        <f t="shared" si="35"/>
        <v>0</v>
      </c>
      <c r="J126" s="199">
        <f t="shared" si="35"/>
        <v>0</v>
      </c>
      <c r="K126" s="199">
        <f t="shared" si="35"/>
        <v>0</v>
      </c>
      <c r="L126" s="199">
        <f t="shared" si="35"/>
        <v>0</v>
      </c>
      <c r="M126" s="199">
        <f t="shared" si="35"/>
        <v>0</v>
      </c>
      <c r="N126" s="199">
        <f t="shared" si="35"/>
        <v>0</v>
      </c>
      <c r="O126" s="199">
        <f t="shared" si="35"/>
        <v>0</v>
      </c>
      <c r="P126" s="199">
        <f t="shared" si="35"/>
        <v>0</v>
      </c>
      <c r="Q126" s="199">
        <f t="shared" si="35"/>
        <v>0</v>
      </c>
      <c r="R126" s="193"/>
      <c r="S126" s="194"/>
      <c r="T126" s="194"/>
      <c r="U126" s="194"/>
      <c r="V126" s="194"/>
      <c r="W126" s="194"/>
      <c r="X126" s="194"/>
      <c r="Y126" s="194"/>
      <c r="Z126" s="194"/>
      <c r="AA126" s="194"/>
      <c r="AB126" s="194"/>
      <c r="AC126" s="194"/>
      <c r="AD126" s="194"/>
      <c r="AE126" s="194"/>
    </row>
    <row r="127" spans="1:31" s="203" customFormat="1" ht="12.9" x14ac:dyDescent="0.3">
      <c r="A127" s="178" t="s">
        <v>169</v>
      </c>
      <c r="B127" s="91">
        <f>SUM(D127:Q127)</f>
        <v>0</v>
      </c>
      <c r="C127" s="516"/>
      <c r="D127" s="200">
        <v>0</v>
      </c>
      <c r="E127" s="200">
        <v>0</v>
      </c>
      <c r="F127" s="200">
        <v>0</v>
      </c>
      <c r="G127" s="200">
        <v>0</v>
      </c>
      <c r="H127" s="200">
        <v>0</v>
      </c>
      <c r="I127" s="200">
        <v>0</v>
      </c>
      <c r="J127" s="200">
        <v>0</v>
      </c>
      <c r="K127" s="200">
        <v>0</v>
      </c>
      <c r="L127" s="200">
        <v>0</v>
      </c>
      <c r="M127" s="200">
        <v>0</v>
      </c>
      <c r="N127" s="200">
        <v>0</v>
      </c>
      <c r="O127" s="200">
        <v>0</v>
      </c>
      <c r="P127" s="200">
        <v>0</v>
      </c>
      <c r="Q127" s="200">
        <v>0</v>
      </c>
      <c r="R127" s="201"/>
      <c r="S127" s="202"/>
      <c r="T127" s="202"/>
      <c r="U127" s="202"/>
      <c r="V127" s="202"/>
      <c r="W127" s="202"/>
      <c r="X127" s="202"/>
      <c r="Y127" s="202"/>
      <c r="Z127" s="202"/>
      <c r="AA127" s="202"/>
      <c r="AB127" s="202"/>
      <c r="AC127" s="202"/>
      <c r="AD127" s="202"/>
      <c r="AE127" s="202"/>
    </row>
    <row r="128" spans="1:31" s="195" customFormat="1" ht="32.25" customHeight="1" x14ac:dyDescent="0.35">
      <c r="A128" s="198" t="s">
        <v>170</v>
      </c>
      <c r="B128" s="91">
        <f>SUM(D128:Q128)</f>
        <v>0</v>
      </c>
      <c r="C128" s="517"/>
      <c r="D128" s="199">
        <f t="shared" ref="D128:Q128" si="36">D89-D126</f>
        <v>0</v>
      </c>
      <c r="E128" s="199">
        <f t="shared" si="36"/>
        <v>0</v>
      </c>
      <c r="F128" s="199">
        <f t="shared" si="36"/>
        <v>0</v>
      </c>
      <c r="G128" s="199">
        <f t="shared" si="36"/>
        <v>0</v>
      </c>
      <c r="H128" s="199">
        <f t="shared" si="36"/>
        <v>0</v>
      </c>
      <c r="I128" s="199">
        <f t="shared" si="36"/>
        <v>0</v>
      </c>
      <c r="J128" s="199">
        <f t="shared" si="36"/>
        <v>0</v>
      </c>
      <c r="K128" s="199">
        <f t="shared" si="36"/>
        <v>0</v>
      </c>
      <c r="L128" s="199">
        <f t="shared" si="36"/>
        <v>0</v>
      </c>
      <c r="M128" s="199">
        <f t="shared" si="36"/>
        <v>0</v>
      </c>
      <c r="N128" s="199">
        <f t="shared" si="36"/>
        <v>0</v>
      </c>
      <c r="O128" s="199">
        <f t="shared" si="36"/>
        <v>0</v>
      </c>
      <c r="P128" s="199">
        <f t="shared" si="36"/>
        <v>0</v>
      </c>
      <c r="Q128" s="199">
        <f t="shared" si="36"/>
        <v>0</v>
      </c>
      <c r="R128" s="193"/>
      <c r="S128" s="194"/>
      <c r="T128" s="194"/>
      <c r="U128" s="194"/>
      <c r="V128" s="194"/>
      <c r="W128" s="194"/>
      <c r="X128" s="194"/>
      <c r="Y128" s="194"/>
      <c r="Z128" s="194"/>
      <c r="AA128" s="194"/>
      <c r="AB128" s="194"/>
      <c r="AC128" s="194"/>
      <c r="AD128" s="194"/>
      <c r="AE128" s="194"/>
    </row>
    <row r="131" spans="1:31" ht="30.65" customHeight="1" x14ac:dyDescent="0.4">
      <c r="A131" s="539" t="s">
        <v>372</v>
      </c>
      <c r="B131" s="540"/>
      <c r="C131" s="540"/>
      <c r="D131" s="540"/>
      <c r="E131" s="540"/>
      <c r="F131" s="540"/>
      <c r="G131" s="540"/>
      <c r="H131" s="168"/>
      <c r="J131" s="168"/>
      <c r="K131" s="168"/>
      <c r="L131" s="168"/>
      <c r="M131" s="168"/>
    </row>
    <row r="132" spans="1:31" ht="15" x14ac:dyDescent="0.4">
      <c r="A132" s="211"/>
      <c r="B132" s="175" t="s">
        <v>92</v>
      </c>
      <c r="C132" s="175">
        <v>0</v>
      </c>
      <c r="D132" s="175">
        <v>1</v>
      </c>
      <c r="E132" s="175">
        <v>2</v>
      </c>
      <c r="F132" s="175">
        <v>3</v>
      </c>
      <c r="G132" s="175">
        <v>4</v>
      </c>
      <c r="H132" s="175">
        <v>5</v>
      </c>
      <c r="I132" s="175">
        <v>6</v>
      </c>
      <c r="J132" s="175">
        <v>7</v>
      </c>
      <c r="K132" s="175">
        <v>8</v>
      </c>
      <c r="L132" s="175">
        <v>9</v>
      </c>
      <c r="M132" s="175">
        <v>10</v>
      </c>
      <c r="N132" s="175">
        <v>11</v>
      </c>
      <c r="O132" s="175">
        <v>12</v>
      </c>
      <c r="P132" s="175">
        <v>13</v>
      </c>
      <c r="Q132" s="175">
        <v>14</v>
      </c>
      <c r="R132" s="134"/>
      <c r="S132"/>
      <c r="T132"/>
      <c r="U132"/>
      <c r="V132"/>
      <c r="W132"/>
      <c r="X132"/>
      <c r="Y132"/>
      <c r="Z132"/>
      <c r="AA132"/>
      <c r="AB132"/>
      <c r="AC132"/>
      <c r="AD132"/>
      <c r="AE132"/>
    </row>
    <row r="133" spans="1:31" ht="18" customHeight="1" x14ac:dyDescent="0.4">
      <c r="A133" s="212" t="s">
        <v>179</v>
      </c>
    </row>
    <row r="134" spans="1:31" ht="25.75" x14ac:dyDescent="0.4">
      <c r="A134" s="213" t="str">
        <f>Investitie!B88</f>
        <v>ASISTENŢĂ FINANCIARĂ NERAMBURSABILĂ SOLICITATĂ</v>
      </c>
      <c r="B134" s="91" t="e">
        <f>SUM(D134:G134)</f>
        <v>#DIV/0!</v>
      </c>
      <c r="C134" s="536"/>
      <c r="D134" s="99" t="e">
        <f>Investitie!F88</f>
        <v>#DIV/0!</v>
      </c>
      <c r="E134" s="99" t="e">
        <f>Investitie!G88</f>
        <v>#DIV/0!</v>
      </c>
      <c r="F134" s="99" t="e">
        <f>Investitie!H88</f>
        <v>#DIV/0!</v>
      </c>
      <c r="G134" s="99" t="e">
        <f>Investitie!I88</f>
        <v>#DIV/0!</v>
      </c>
      <c r="H134" s="214"/>
      <c r="I134" s="180"/>
      <c r="J134" s="214"/>
      <c r="K134" s="214"/>
      <c r="L134" s="214"/>
      <c r="M134" s="214"/>
      <c r="N134" s="133"/>
      <c r="O134" s="133"/>
      <c r="P134" s="133"/>
      <c r="Q134" s="133"/>
    </row>
    <row r="135" spans="1:31" ht="15.45" x14ac:dyDescent="0.4">
      <c r="A135" s="213" t="str">
        <f>Investitie!B90</f>
        <v>Surse proprii</v>
      </c>
      <c r="B135" s="91" t="e">
        <f>SUM(D135:G135)</f>
        <v>#DIV/0!</v>
      </c>
      <c r="C135" s="537"/>
      <c r="D135" s="99" t="e">
        <f>Investitie!F90</f>
        <v>#DIV/0!</v>
      </c>
      <c r="E135" s="99" t="e">
        <f>Investitie!G90</f>
        <v>#DIV/0!</v>
      </c>
      <c r="F135" s="99" t="e">
        <f>Investitie!H90</f>
        <v>#DIV/0!</v>
      </c>
      <c r="G135" s="99" t="e">
        <f>Investitie!I90</f>
        <v>#DIV/0!</v>
      </c>
      <c r="H135" s="214"/>
      <c r="I135" s="180"/>
      <c r="J135" s="214"/>
      <c r="K135" s="214"/>
      <c r="L135" s="214"/>
      <c r="M135" s="214"/>
      <c r="N135" s="133"/>
      <c r="O135" s="133"/>
      <c r="P135" s="133"/>
      <c r="Q135" s="133"/>
    </row>
    <row r="136" spans="1:31" ht="25.95" customHeight="1" x14ac:dyDescent="0.4">
      <c r="A136" s="213" t="str">
        <f>Investitie!B91</f>
        <v>Contributie publica (veniturile nete actualizate, pentru proiecte generatoare de venit)</v>
      </c>
      <c r="B136" s="91">
        <f>SUM(D136:G136)</f>
        <v>0</v>
      </c>
      <c r="C136" s="537"/>
      <c r="D136" s="99">
        <f>Investitie!F91</f>
        <v>0</v>
      </c>
      <c r="E136" s="99">
        <f>Investitie!G91</f>
        <v>0</v>
      </c>
      <c r="F136" s="99">
        <f>Investitie!H91</f>
        <v>0</v>
      </c>
      <c r="G136" s="99">
        <f>Investitie!I91</f>
        <v>0</v>
      </c>
      <c r="H136" s="133"/>
      <c r="I136" s="180"/>
      <c r="J136" s="133"/>
      <c r="K136" s="133"/>
      <c r="L136" s="133"/>
      <c r="M136" s="133"/>
      <c r="N136" s="133"/>
      <c r="O136" s="133"/>
      <c r="P136" s="133"/>
      <c r="Q136" s="133"/>
    </row>
    <row r="137" spans="1:31" hidden="1" x14ac:dyDescent="0.4">
      <c r="A137" s="213"/>
      <c r="B137" s="91"/>
      <c r="C137" s="537"/>
      <c r="D137" s="99"/>
      <c r="E137" s="99"/>
      <c r="F137" s="99"/>
      <c r="G137" s="99"/>
      <c r="H137" s="133"/>
      <c r="I137" s="180"/>
      <c r="J137" s="133"/>
      <c r="K137" s="133"/>
      <c r="L137" s="133"/>
      <c r="M137" s="133"/>
      <c r="N137" s="133"/>
      <c r="O137" s="133"/>
      <c r="P137" s="133"/>
      <c r="Q137" s="133"/>
    </row>
    <row r="138" spans="1:31" x14ac:dyDescent="0.4">
      <c r="A138" s="213" t="str">
        <f>Investitie!B92</f>
        <v>Imprumuturi bancare (surse imprumutate)</v>
      </c>
      <c r="B138" s="91">
        <f>SUM(D138:G138)</f>
        <v>0</v>
      </c>
      <c r="C138" s="537"/>
      <c r="D138" s="99">
        <f>Investitie!F92</f>
        <v>0</v>
      </c>
      <c r="E138" s="99">
        <f>Investitie!G92</f>
        <v>0</v>
      </c>
      <c r="F138" s="99">
        <f>Investitie!H92</f>
        <v>0</v>
      </c>
      <c r="G138" s="99">
        <f>Investitie!I92</f>
        <v>0</v>
      </c>
      <c r="H138" s="133"/>
      <c r="I138" s="180"/>
      <c r="J138" s="133"/>
      <c r="K138" s="133"/>
      <c r="L138" s="133"/>
      <c r="M138" s="133"/>
      <c r="N138" s="133"/>
      <c r="O138" s="133"/>
      <c r="P138" s="133"/>
      <c r="Q138" s="133"/>
    </row>
    <row r="139" spans="1:31" s="1" customFormat="1" ht="24.9" x14ac:dyDescent="0.3">
      <c r="A139" s="215" t="s">
        <v>180</v>
      </c>
      <c r="B139" s="91" t="e">
        <f>SUM(B134:B138)</f>
        <v>#DIV/0!</v>
      </c>
      <c r="C139" s="537"/>
      <c r="D139" s="91" t="e">
        <f>SUM(D134:D138)</f>
        <v>#DIV/0!</v>
      </c>
      <c r="E139" s="91" t="e">
        <f>SUM(E134:E138)</f>
        <v>#DIV/0!</v>
      </c>
      <c r="F139" s="91" t="e">
        <f t="shared" ref="F139:G139" si="37">SUM(F134:F138)</f>
        <v>#DIV/0!</v>
      </c>
      <c r="G139" s="91" t="e">
        <f t="shared" si="37"/>
        <v>#DIV/0!</v>
      </c>
      <c r="H139" s="91"/>
      <c r="I139" s="216"/>
      <c r="J139" s="91"/>
      <c r="K139" s="91"/>
      <c r="L139" s="91"/>
      <c r="M139" s="91"/>
      <c r="N139" s="91"/>
      <c r="O139" s="91"/>
      <c r="P139" s="91"/>
      <c r="Q139" s="91"/>
      <c r="R139" s="217"/>
      <c r="S139" s="218"/>
      <c r="T139" s="218"/>
      <c r="U139" s="218"/>
      <c r="V139" s="218"/>
      <c r="W139" s="218"/>
      <c r="X139" s="218"/>
      <c r="Y139" s="218"/>
      <c r="Z139" s="218"/>
      <c r="AA139" s="218"/>
      <c r="AB139" s="218"/>
      <c r="AC139" s="218"/>
      <c r="AD139" s="218"/>
      <c r="AE139" s="218"/>
    </row>
    <row r="140" spans="1:31" s="1" customFormat="1" ht="12.45" x14ac:dyDescent="0.3">
      <c r="A140" s="212"/>
      <c r="B140" s="116"/>
      <c r="C140" s="537"/>
      <c r="D140" s="116"/>
      <c r="E140" s="116"/>
      <c r="F140" s="116"/>
      <c r="G140" s="116"/>
      <c r="H140" s="116"/>
      <c r="I140" s="219"/>
      <c r="J140" s="116"/>
      <c r="K140" s="116"/>
      <c r="L140" s="116"/>
      <c r="M140" s="116"/>
      <c r="N140" s="116"/>
      <c r="O140" s="116"/>
      <c r="P140" s="116"/>
      <c r="Q140" s="116"/>
      <c r="R140" s="217"/>
      <c r="S140" s="218"/>
      <c r="T140" s="218"/>
      <c r="U140" s="218"/>
      <c r="V140" s="218"/>
      <c r="W140" s="218"/>
      <c r="X140" s="218"/>
      <c r="Y140" s="218"/>
      <c r="Z140" s="218"/>
      <c r="AA140" s="218"/>
      <c r="AB140" s="218"/>
      <c r="AC140" s="218"/>
      <c r="AD140" s="218"/>
      <c r="AE140" s="218"/>
    </row>
    <row r="141" spans="1:31" s="1" customFormat="1" ht="12.45" x14ac:dyDescent="0.3">
      <c r="A141" s="212" t="s">
        <v>181</v>
      </c>
      <c r="B141" s="116"/>
      <c r="C141" s="537"/>
      <c r="D141" s="116"/>
      <c r="E141" s="116"/>
      <c r="F141" s="116"/>
      <c r="G141" s="116"/>
      <c r="H141" s="116"/>
      <c r="I141" s="219"/>
      <c r="J141" s="116"/>
      <c r="K141" s="116"/>
      <c r="L141" s="116"/>
      <c r="M141" s="116"/>
      <c r="N141" s="116"/>
      <c r="O141" s="116"/>
      <c r="P141" s="116"/>
      <c r="Q141" s="116"/>
      <c r="R141" s="217"/>
      <c r="S141" s="218"/>
      <c r="T141" s="218"/>
      <c r="U141" s="218"/>
      <c r="V141" s="218"/>
      <c r="W141" s="218"/>
      <c r="X141" s="218"/>
      <c r="Y141" s="218"/>
      <c r="Z141" s="218"/>
      <c r="AA141" s="218"/>
      <c r="AB141" s="218"/>
      <c r="AC141" s="218"/>
      <c r="AD141" s="218"/>
      <c r="AE141" s="218"/>
    </row>
    <row r="142" spans="1:31" x14ac:dyDescent="0.4">
      <c r="A142" s="213" t="s">
        <v>182</v>
      </c>
      <c r="B142" s="133">
        <f>SUM(D142:Q142)</f>
        <v>0</v>
      </c>
      <c r="C142" s="537"/>
      <c r="D142" s="99">
        <f>Investitie!F98</f>
        <v>0</v>
      </c>
      <c r="E142" s="99">
        <f>Investitie!G98</f>
        <v>0</v>
      </c>
      <c r="F142" s="99">
        <f>Investitie!H98</f>
        <v>0</v>
      </c>
      <c r="G142" s="99">
        <f>Investitie!I98</f>
        <v>0</v>
      </c>
      <c r="H142" s="99">
        <f>Investitie!J98</f>
        <v>0</v>
      </c>
      <c r="I142" s="99">
        <f>Investitie!K98</f>
        <v>0</v>
      </c>
      <c r="J142" s="99">
        <f>Investitie!L98</f>
        <v>0</v>
      </c>
      <c r="K142" s="99">
        <f>Investitie!M98</f>
        <v>0</v>
      </c>
      <c r="L142" s="99">
        <f>Investitie!N98</f>
        <v>0</v>
      </c>
      <c r="M142" s="99">
        <f>Investitie!O98</f>
        <v>0</v>
      </c>
      <c r="N142" s="99">
        <f>Investitie!P98</f>
        <v>0</v>
      </c>
      <c r="O142" s="99">
        <f>Investitie!Q98</f>
        <v>0</v>
      </c>
      <c r="P142" s="99">
        <f>Investitie!R98</f>
        <v>0</v>
      </c>
      <c r="Q142" s="99">
        <f>Investitie!S98</f>
        <v>0</v>
      </c>
    </row>
    <row r="143" spans="1:31" x14ac:dyDescent="0.4">
      <c r="A143" s="213" t="s">
        <v>183</v>
      </c>
      <c r="B143" s="133">
        <f>SUM(D143:Q143)</f>
        <v>0</v>
      </c>
      <c r="C143" s="537"/>
      <c r="D143" s="99">
        <f>Investitie!F99</f>
        <v>0</v>
      </c>
      <c r="E143" s="99">
        <f>Investitie!G99</f>
        <v>0</v>
      </c>
      <c r="F143" s="99">
        <f>Investitie!H99</f>
        <v>0</v>
      </c>
      <c r="G143" s="99">
        <f>Investitie!I99</f>
        <v>0</v>
      </c>
      <c r="H143" s="99">
        <f>Investitie!J99</f>
        <v>0</v>
      </c>
      <c r="I143" s="99">
        <f>Investitie!K99</f>
        <v>0</v>
      </c>
      <c r="J143" s="99">
        <f>Investitie!L99</f>
        <v>0</v>
      </c>
      <c r="K143" s="99">
        <f>Investitie!M99</f>
        <v>0</v>
      </c>
      <c r="L143" s="99">
        <f>Investitie!N99</f>
        <v>0</v>
      </c>
      <c r="M143" s="99">
        <f>Investitie!O99</f>
        <v>0</v>
      </c>
      <c r="N143" s="99">
        <f>Investitie!P99</f>
        <v>0</v>
      </c>
      <c r="O143" s="99">
        <f>Investitie!Q99</f>
        <v>0</v>
      </c>
      <c r="P143" s="99">
        <f>Investitie!R99</f>
        <v>0</v>
      </c>
      <c r="Q143" s="99">
        <f>Investitie!S99</f>
        <v>0</v>
      </c>
    </row>
    <row r="144" spans="1:31" s="1" customFormat="1" ht="24.9" x14ac:dyDescent="0.3">
      <c r="A144" s="215" t="s">
        <v>184</v>
      </c>
      <c r="B144" s="145">
        <f>SUM(D144:Q144)</f>
        <v>0</v>
      </c>
      <c r="C144" s="537"/>
      <c r="D144" s="91">
        <f>D143+D142</f>
        <v>0</v>
      </c>
      <c r="E144" s="91">
        <f t="shared" ref="E144:Q144" si="38">E143+E142</f>
        <v>0</v>
      </c>
      <c r="F144" s="91">
        <f t="shared" si="38"/>
        <v>0</v>
      </c>
      <c r="G144" s="91">
        <f t="shared" si="38"/>
        <v>0</v>
      </c>
      <c r="H144" s="91">
        <f t="shared" si="38"/>
        <v>0</v>
      </c>
      <c r="I144" s="91">
        <f t="shared" si="38"/>
        <v>0</v>
      </c>
      <c r="J144" s="91">
        <f t="shared" si="38"/>
        <v>0</v>
      </c>
      <c r="K144" s="91">
        <f t="shared" si="38"/>
        <v>0</v>
      </c>
      <c r="L144" s="91">
        <f t="shared" si="38"/>
        <v>0</v>
      </c>
      <c r="M144" s="91">
        <f t="shared" si="38"/>
        <v>0</v>
      </c>
      <c r="N144" s="91">
        <f t="shared" si="38"/>
        <v>0</v>
      </c>
      <c r="O144" s="91">
        <f t="shared" si="38"/>
        <v>0</v>
      </c>
      <c r="P144" s="91">
        <f t="shared" si="38"/>
        <v>0</v>
      </c>
      <c r="Q144" s="91">
        <f t="shared" si="38"/>
        <v>0</v>
      </c>
      <c r="R144" s="217"/>
      <c r="S144" s="218"/>
      <c r="T144" s="218"/>
      <c r="U144" s="218"/>
      <c r="V144" s="218"/>
      <c r="W144" s="218"/>
      <c r="X144" s="218"/>
      <c r="Y144" s="218"/>
      <c r="Z144" s="218"/>
      <c r="AA144" s="218"/>
      <c r="AB144" s="218"/>
      <c r="AC144" s="218"/>
      <c r="AD144" s="218"/>
      <c r="AE144" s="218"/>
    </row>
    <row r="145" spans="1:17" x14ac:dyDescent="0.4">
      <c r="C145" s="537"/>
    </row>
    <row r="146" spans="1:17" x14ac:dyDescent="0.4">
      <c r="A146" s="212" t="s">
        <v>185</v>
      </c>
      <c r="C146" s="537"/>
    </row>
    <row r="147" spans="1:17" ht="15.45" x14ac:dyDescent="0.4">
      <c r="A147" s="220" t="s">
        <v>186</v>
      </c>
      <c r="B147" s="91">
        <f>SUM(D147:G147)</f>
        <v>0</v>
      </c>
      <c r="C147" s="537"/>
      <c r="D147" s="371">
        <f>Investitie!F77</f>
        <v>0</v>
      </c>
      <c r="E147" s="371">
        <f>Investitie!G77</f>
        <v>0</v>
      </c>
      <c r="F147" s="371">
        <f>Investitie!H77</f>
        <v>0</v>
      </c>
      <c r="G147" s="371">
        <f>Investitie!I77</f>
        <v>0</v>
      </c>
      <c r="H147" s="168"/>
      <c r="J147" s="168"/>
      <c r="K147" s="168"/>
      <c r="L147" s="168"/>
      <c r="M147" s="168"/>
    </row>
    <row r="148" spans="1:17" ht="24.9" x14ac:dyDescent="0.4">
      <c r="A148" s="215" t="s">
        <v>187</v>
      </c>
      <c r="B148" s="144">
        <f t="shared" ref="B148:G148" si="39">B147</f>
        <v>0</v>
      </c>
      <c r="C148" s="537"/>
      <c r="D148" s="144">
        <f>D147</f>
        <v>0</v>
      </c>
      <c r="E148" s="144">
        <f t="shared" si="39"/>
        <v>0</v>
      </c>
      <c r="F148" s="144">
        <f t="shared" si="39"/>
        <v>0</v>
      </c>
      <c r="G148" s="144">
        <f t="shared" si="39"/>
        <v>0</v>
      </c>
    </row>
    <row r="149" spans="1:17" ht="24.9" x14ac:dyDescent="0.4">
      <c r="A149" s="215" t="s">
        <v>188</v>
      </c>
      <c r="B149" s="133">
        <f t="shared" ref="B149:Q149" si="40">B148+B144</f>
        <v>0</v>
      </c>
      <c r="C149" s="537"/>
      <c r="D149" s="133">
        <f>D148+D144</f>
        <v>0</v>
      </c>
      <c r="E149" s="133">
        <f>E148+E144</f>
        <v>0</v>
      </c>
      <c r="F149" s="133">
        <f t="shared" si="40"/>
        <v>0</v>
      </c>
      <c r="G149" s="133">
        <f t="shared" si="40"/>
        <v>0</v>
      </c>
      <c r="H149" s="133">
        <f t="shared" si="40"/>
        <v>0</v>
      </c>
      <c r="I149" s="133">
        <f t="shared" si="40"/>
        <v>0</v>
      </c>
      <c r="J149" s="133">
        <f t="shared" si="40"/>
        <v>0</v>
      </c>
      <c r="K149" s="133">
        <f t="shared" si="40"/>
        <v>0</v>
      </c>
      <c r="L149" s="133">
        <f t="shared" si="40"/>
        <v>0</v>
      </c>
      <c r="M149" s="133">
        <f t="shared" si="40"/>
        <v>0</v>
      </c>
      <c r="N149" s="133">
        <f t="shared" si="40"/>
        <v>0</v>
      </c>
      <c r="O149" s="133">
        <f t="shared" si="40"/>
        <v>0</v>
      </c>
      <c r="P149" s="133">
        <f t="shared" si="40"/>
        <v>0</v>
      </c>
      <c r="Q149" s="133">
        <f t="shared" si="40"/>
        <v>0</v>
      </c>
    </row>
    <row r="150" spans="1:17" ht="15" x14ac:dyDescent="0.4">
      <c r="A150" s="198" t="s">
        <v>189</v>
      </c>
      <c r="B150" s="133" t="e">
        <f>B139-B149</f>
        <v>#DIV/0!</v>
      </c>
      <c r="C150" s="537"/>
      <c r="D150" s="133" t="e">
        <f>D139-D149</f>
        <v>#DIV/0!</v>
      </c>
      <c r="E150" s="133" t="e">
        <f t="shared" ref="E150:Q150" si="41">E139-E149</f>
        <v>#DIV/0!</v>
      </c>
      <c r="F150" s="133" t="e">
        <f t="shared" si="41"/>
        <v>#DIV/0!</v>
      </c>
      <c r="G150" s="133" t="e">
        <f t="shared" si="41"/>
        <v>#DIV/0!</v>
      </c>
      <c r="H150" s="133">
        <f>H139-H149</f>
        <v>0</v>
      </c>
      <c r="I150" s="133">
        <f t="shared" si="41"/>
        <v>0</v>
      </c>
      <c r="J150" s="133">
        <f t="shared" si="41"/>
        <v>0</v>
      </c>
      <c r="K150" s="133">
        <f t="shared" si="41"/>
        <v>0</v>
      </c>
      <c r="L150" s="133">
        <f t="shared" si="41"/>
        <v>0</v>
      </c>
      <c r="M150" s="133">
        <f t="shared" si="41"/>
        <v>0</v>
      </c>
      <c r="N150" s="133">
        <f t="shared" si="41"/>
        <v>0</v>
      </c>
      <c r="O150" s="133">
        <f t="shared" si="41"/>
        <v>0</v>
      </c>
      <c r="P150" s="133">
        <f t="shared" si="41"/>
        <v>0</v>
      </c>
      <c r="Q150" s="133">
        <f t="shared" si="41"/>
        <v>0</v>
      </c>
    </row>
    <row r="151" spans="1:17" x14ac:dyDescent="0.4">
      <c r="C151" s="537"/>
    </row>
    <row r="152" spans="1:17" ht="15" x14ac:dyDescent="0.4">
      <c r="A152" s="198" t="s">
        <v>190</v>
      </c>
      <c r="B152" s="133" t="e">
        <f>B128+B150</f>
        <v>#DIV/0!</v>
      </c>
      <c r="C152" s="531"/>
      <c r="D152" s="133" t="e">
        <f>D128+D150</f>
        <v>#DIV/0!</v>
      </c>
      <c r="E152" s="133" t="e">
        <f t="shared" ref="E152:Q152" si="42">E128+E150</f>
        <v>#DIV/0!</v>
      </c>
      <c r="F152" s="133" t="e">
        <f t="shared" si="42"/>
        <v>#DIV/0!</v>
      </c>
      <c r="G152" s="133" t="e">
        <f t="shared" si="42"/>
        <v>#DIV/0!</v>
      </c>
      <c r="H152" s="133">
        <f t="shared" si="42"/>
        <v>0</v>
      </c>
      <c r="I152" s="133">
        <f t="shared" si="42"/>
        <v>0</v>
      </c>
      <c r="J152" s="133">
        <f t="shared" si="42"/>
        <v>0</v>
      </c>
      <c r="K152" s="133">
        <f t="shared" si="42"/>
        <v>0</v>
      </c>
      <c r="L152" s="133">
        <f t="shared" si="42"/>
        <v>0</v>
      </c>
      <c r="M152" s="133">
        <f t="shared" si="42"/>
        <v>0</v>
      </c>
      <c r="N152" s="133">
        <f t="shared" si="42"/>
        <v>0</v>
      </c>
      <c r="O152" s="133">
        <f t="shared" si="42"/>
        <v>0</v>
      </c>
      <c r="P152" s="133">
        <f t="shared" si="42"/>
        <v>0</v>
      </c>
      <c r="Q152" s="133">
        <f t="shared" si="42"/>
        <v>0</v>
      </c>
    </row>
    <row r="153" spans="1:17" x14ac:dyDescent="0.4">
      <c r="A153" s="176" t="s">
        <v>191</v>
      </c>
      <c r="B153" s="133" t="s">
        <v>192</v>
      </c>
      <c r="C153" s="221"/>
      <c r="D153" s="133">
        <f>C154</f>
        <v>0</v>
      </c>
      <c r="E153" s="133" t="e">
        <f t="shared" ref="E153:Q153" si="43">D154</f>
        <v>#DIV/0!</v>
      </c>
      <c r="F153" s="133" t="e">
        <f t="shared" si="43"/>
        <v>#DIV/0!</v>
      </c>
      <c r="G153" s="133" t="e">
        <f t="shared" si="43"/>
        <v>#DIV/0!</v>
      </c>
      <c r="H153" s="133" t="e">
        <f t="shared" si="43"/>
        <v>#DIV/0!</v>
      </c>
      <c r="I153" s="133" t="e">
        <f t="shared" si="43"/>
        <v>#DIV/0!</v>
      </c>
      <c r="J153" s="133" t="e">
        <f t="shared" si="43"/>
        <v>#DIV/0!</v>
      </c>
      <c r="K153" s="133" t="e">
        <f t="shared" si="43"/>
        <v>#DIV/0!</v>
      </c>
      <c r="L153" s="133" t="e">
        <f t="shared" si="43"/>
        <v>#DIV/0!</v>
      </c>
      <c r="M153" s="133" t="e">
        <f t="shared" si="43"/>
        <v>#DIV/0!</v>
      </c>
      <c r="N153" s="133" t="e">
        <f t="shared" si="43"/>
        <v>#DIV/0!</v>
      </c>
      <c r="O153" s="133" t="e">
        <f t="shared" si="43"/>
        <v>#DIV/0!</v>
      </c>
      <c r="P153" s="133" t="e">
        <f t="shared" si="43"/>
        <v>#DIV/0!</v>
      </c>
      <c r="Q153" s="133" t="e">
        <f t="shared" si="43"/>
        <v>#DIV/0!</v>
      </c>
    </row>
    <row r="154" spans="1:17" x14ac:dyDescent="0.4">
      <c r="A154" s="176" t="s">
        <v>193</v>
      </c>
      <c r="B154" s="133" t="s">
        <v>192</v>
      </c>
      <c r="C154" s="133">
        <f>C153+C152</f>
        <v>0</v>
      </c>
      <c r="D154" s="133" t="e">
        <f>D153+D152</f>
        <v>#DIV/0!</v>
      </c>
      <c r="E154" s="133" t="e">
        <f t="shared" ref="E154:Q154" si="44">E153+E152</f>
        <v>#DIV/0!</v>
      </c>
      <c r="F154" s="133" t="e">
        <f t="shared" si="44"/>
        <v>#DIV/0!</v>
      </c>
      <c r="G154" s="133" t="e">
        <f t="shared" si="44"/>
        <v>#DIV/0!</v>
      </c>
      <c r="H154" s="133" t="e">
        <f t="shared" si="44"/>
        <v>#DIV/0!</v>
      </c>
      <c r="I154" s="133" t="e">
        <f t="shared" si="44"/>
        <v>#DIV/0!</v>
      </c>
      <c r="J154" s="133" t="e">
        <f t="shared" si="44"/>
        <v>#DIV/0!</v>
      </c>
      <c r="K154" s="133" t="e">
        <f t="shared" si="44"/>
        <v>#DIV/0!</v>
      </c>
      <c r="L154" s="133" t="e">
        <f t="shared" si="44"/>
        <v>#DIV/0!</v>
      </c>
      <c r="M154" s="133" t="e">
        <f t="shared" si="44"/>
        <v>#DIV/0!</v>
      </c>
      <c r="N154" s="133" t="e">
        <f t="shared" si="44"/>
        <v>#DIV/0!</v>
      </c>
      <c r="O154" s="133" t="e">
        <f t="shared" si="44"/>
        <v>#DIV/0!</v>
      </c>
      <c r="P154" s="133" t="e">
        <f t="shared" si="44"/>
        <v>#DIV/0!</v>
      </c>
      <c r="Q154" s="133" t="e">
        <f t="shared" si="44"/>
        <v>#DIV/0!</v>
      </c>
    </row>
  </sheetData>
  <mergeCells count="12">
    <mergeCell ref="C7:C65"/>
    <mergeCell ref="A1:Q1"/>
    <mergeCell ref="A3:Q3"/>
    <mergeCell ref="A4:Q4"/>
    <mergeCell ref="A5:L5"/>
    <mergeCell ref="A68:Q68"/>
    <mergeCell ref="A70:H70"/>
    <mergeCell ref="D71:Q71"/>
    <mergeCell ref="C73:C128"/>
    <mergeCell ref="C134:C152"/>
    <mergeCell ref="A69:Q69"/>
    <mergeCell ref="A131:G13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3"/>
  <sheetViews>
    <sheetView workbookViewId="0">
      <selection activeCell="A15" sqref="A15"/>
    </sheetView>
  </sheetViews>
  <sheetFormatPr defaultColWidth="8.84375" defaultRowHeight="14.6" x14ac:dyDescent="0.4"/>
  <cols>
    <col min="1" max="1" width="45.69140625" style="204" customWidth="1"/>
    <col min="2" max="2" width="15.4609375" style="116" customWidth="1"/>
    <col min="3" max="3" width="15.4609375" style="65" hidden="1" customWidth="1"/>
    <col min="4" max="8" width="15.4609375" style="65" customWidth="1"/>
    <col min="9" max="9" width="15.4609375" style="167" customWidth="1"/>
    <col min="10" max="17" width="15.4609375" style="65" customWidth="1"/>
    <col min="18" max="18" width="9.07421875" style="134" customWidth="1"/>
  </cols>
  <sheetData>
    <row r="1" spans="1:18" ht="28.5" customHeight="1" x14ac:dyDescent="0.4">
      <c r="A1" s="541" t="s">
        <v>363</v>
      </c>
      <c r="B1" s="541"/>
      <c r="C1" s="541"/>
      <c r="D1" s="541"/>
      <c r="J1" s="168"/>
      <c r="K1" s="168"/>
      <c r="L1" s="168"/>
      <c r="M1" s="168"/>
    </row>
    <row r="2" spans="1:18" ht="27.75" customHeight="1" x14ac:dyDescent="0.4">
      <c r="A2" s="544" t="s">
        <v>194</v>
      </c>
      <c r="B2" s="544"/>
      <c r="C2" s="544"/>
      <c r="D2" s="544"/>
      <c r="E2" s="544"/>
      <c r="F2" s="544"/>
      <c r="G2" s="544"/>
      <c r="H2" s="544"/>
      <c r="I2" s="65"/>
    </row>
    <row r="3" spans="1:18" s="83" customFormat="1" ht="16.5" customHeight="1" x14ac:dyDescent="0.35">
      <c r="A3" s="222"/>
      <c r="B3" s="223"/>
      <c r="C3" s="223"/>
      <c r="D3" s="224"/>
      <c r="E3" s="224"/>
      <c r="F3" s="225"/>
      <c r="G3" s="224"/>
      <c r="H3" s="224"/>
      <c r="I3" s="224"/>
      <c r="J3" s="223"/>
      <c r="K3" s="223"/>
      <c r="L3" s="223"/>
      <c r="M3" s="223"/>
      <c r="N3" s="123"/>
      <c r="O3" s="123"/>
      <c r="P3" s="123"/>
      <c r="Q3" s="123"/>
      <c r="R3" s="140"/>
    </row>
    <row r="4" spans="1:18" s="83" customFormat="1" ht="16.95" customHeight="1" x14ac:dyDescent="0.4">
      <c r="A4" s="545"/>
      <c r="B4" s="546"/>
      <c r="C4" s="546"/>
      <c r="D4" s="546"/>
      <c r="E4" s="546"/>
      <c r="F4" s="546"/>
      <c r="G4" s="546"/>
      <c r="H4" s="546"/>
      <c r="I4" s="546"/>
      <c r="J4" s="546"/>
      <c r="K4" s="546"/>
      <c r="L4" s="546"/>
      <c r="M4" s="546"/>
      <c r="N4" s="123"/>
      <c r="O4" s="123"/>
      <c r="P4" s="123"/>
      <c r="Q4" s="123"/>
      <c r="R4" s="140"/>
    </row>
    <row r="5" spans="1:18" s="83" customFormat="1" ht="25.5" customHeight="1" x14ac:dyDescent="0.4">
      <c r="A5" s="226"/>
      <c r="B5" s="227"/>
      <c r="C5" s="228"/>
      <c r="D5" s="547" t="s">
        <v>362</v>
      </c>
      <c r="E5" s="547"/>
      <c r="F5" s="547"/>
      <c r="G5" s="547"/>
      <c r="H5" s="547"/>
      <c r="I5" s="547"/>
      <c r="J5" s="547"/>
      <c r="K5" s="547"/>
      <c r="L5" s="547"/>
      <c r="M5" s="547"/>
      <c r="N5" s="547"/>
      <c r="O5" s="547"/>
      <c r="P5" s="547"/>
      <c r="Q5" s="547"/>
      <c r="R5" s="140"/>
    </row>
    <row r="6" spans="1:18" s="83" customFormat="1" ht="12.9" x14ac:dyDescent="0.35">
      <c r="A6" s="174" t="s">
        <v>195</v>
      </c>
      <c r="B6" s="175" t="s">
        <v>92</v>
      </c>
      <c r="C6" s="175">
        <v>0</v>
      </c>
      <c r="D6" s="175">
        <v>1</v>
      </c>
      <c r="E6" s="175">
        <v>2</v>
      </c>
      <c r="F6" s="175">
        <v>3</v>
      </c>
      <c r="G6" s="175">
        <v>4</v>
      </c>
      <c r="H6" s="175">
        <v>5</v>
      </c>
      <c r="I6" s="175">
        <v>6</v>
      </c>
      <c r="J6" s="175">
        <v>7</v>
      </c>
      <c r="K6" s="175">
        <v>8</v>
      </c>
      <c r="L6" s="175">
        <v>9</v>
      </c>
      <c r="M6" s="175">
        <v>10</v>
      </c>
      <c r="N6" s="175">
        <v>11</v>
      </c>
      <c r="O6" s="175">
        <v>12</v>
      </c>
      <c r="P6" s="175">
        <v>13</v>
      </c>
      <c r="Q6" s="175">
        <v>14</v>
      </c>
      <c r="R6" s="140"/>
    </row>
    <row r="7" spans="1:18" s="83" customFormat="1" ht="12.9" x14ac:dyDescent="0.35">
      <c r="A7" s="176" t="s">
        <v>122</v>
      </c>
      <c r="B7" s="177"/>
      <c r="C7" s="515"/>
      <c r="D7" s="177"/>
      <c r="E7" s="177"/>
      <c r="F7" s="177"/>
      <c r="G7" s="177"/>
      <c r="H7" s="177"/>
      <c r="I7" s="177"/>
      <c r="J7" s="177"/>
      <c r="K7" s="177"/>
      <c r="L7" s="177"/>
      <c r="M7" s="177"/>
      <c r="N7" s="177"/>
      <c r="O7" s="177"/>
      <c r="P7" s="177"/>
      <c r="Q7" s="177"/>
      <c r="R7" s="140"/>
    </row>
    <row r="8" spans="1:18" s="83" customFormat="1" ht="12.9" x14ac:dyDescent="0.35">
      <c r="A8" s="178" t="str">
        <f>'Proiectii financiare_V,Ch act'!A8</f>
        <v xml:space="preserve">Venituri din prestari servicii </v>
      </c>
      <c r="B8" s="91">
        <f t="shared" ref="B8:B10" si="0">SUM(D8:Q8)</f>
        <v>0</v>
      </c>
      <c r="C8" s="516"/>
      <c r="D8" s="133">
        <f>'Proiectii financiare_V,Ch act'!D74-'Proiectii financiare_V,Ch act'!D8</f>
        <v>0</v>
      </c>
      <c r="E8" s="133">
        <f>'Proiectii financiare_V,Ch act'!E74-'Proiectii financiare_V,Ch act'!E8</f>
        <v>0</v>
      </c>
      <c r="F8" s="133">
        <f>'Proiectii financiare_V,Ch act'!F74-'Proiectii financiare_V,Ch act'!F8</f>
        <v>0</v>
      </c>
      <c r="G8" s="133">
        <f>'Proiectii financiare_V,Ch act'!G74-'Proiectii financiare_V,Ch act'!G8</f>
        <v>0</v>
      </c>
      <c r="H8" s="133">
        <f>'Proiectii financiare_V,Ch act'!H74-'Proiectii financiare_V,Ch act'!H8</f>
        <v>0</v>
      </c>
      <c r="I8" s="133">
        <f>'Proiectii financiare_V,Ch act'!I74-'Proiectii financiare_V,Ch act'!I8</f>
        <v>0</v>
      </c>
      <c r="J8" s="133">
        <f>'Proiectii financiare_V,Ch act'!J74-'Proiectii financiare_V,Ch act'!J8</f>
        <v>0</v>
      </c>
      <c r="K8" s="133">
        <f>'Proiectii financiare_V,Ch act'!K74-'Proiectii financiare_V,Ch act'!K8</f>
        <v>0</v>
      </c>
      <c r="L8" s="133">
        <f>'Proiectii financiare_V,Ch act'!L74-'Proiectii financiare_V,Ch act'!L8</f>
        <v>0</v>
      </c>
      <c r="M8" s="133">
        <f>'Proiectii financiare_V,Ch act'!M74-'Proiectii financiare_V,Ch act'!M8</f>
        <v>0</v>
      </c>
      <c r="N8" s="133">
        <f>'Proiectii financiare_V,Ch act'!N74-'Proiectii financiare_V,Ch act'!N8</f>
        <v>0</v>
      </c>
      <c r="O8" s="133">
        <f>'Proiectii financiare_V,Ch act'!O74-'Proiectii financiare_V,Ch act'!O8</f>
        <v>0</v>
      </c>
      <c r="P8" s="133">
        <f>'Proiectii financiare_V,Ch act'!P74-'Proiectii financiare_V,Ch act'!P8</f>
        <v>0</v>
      </c>
      <c r="Q8" s="133">
        <f>'Proiectii financiare_V,Ch act'!Q74-'Proiectii financiare_V,Ch act'!Q8</f>
        <v>0</v>
      </c>
      <c r="R8" s="140"/>
    </row>
    <row r="9" spans="1:18" s="83" customFormat="1" ht="12.9" x14ac:dyDescent="0.35">
      <c r="A9" s="174" t="str">
        <f>'Proiectii financiare_V,Ch act'!A11</f>
        <v xml:space="preserve">Venituri din inchiriere de spatii </v>
      </c>
      <c r="B9" s="91">
        <f t="shared" si="0"/>
        <v>0</v>
      </c>
      <c r="C9" s="516"/>
      <c r="D9" s="133">
        <f>'Proiectii financiare_V,Ch act'!D77-'Proiectii financiare_V,Ch act'!D11</f>
        <v>0</v>
      </c>
      <c r="E9" s="133">
        <f>'Proiectii financiare_V,Ch act'!E77-'Proiectii financiare_V,Ch act'!E11</f>
        <v>0</v>
      </c>
      <c r="F9" s="133">
        <f>'Proiectii financiare_V,Ch act'!F77-'Proiectii financiare_V,Ch act'!F11</f>
        <v>0</v>
      </c>
      <c r="G9" s="133">
        <f>'Proiectii financiare_V,Ch act'!G77-'Proiectii financiare_V,Ch act'!G11</f>
        <v>0</v>
      </c>
      <c r="H9" s="133">
        <f>'Proiectii financiare_V,Ch act'!H77-'Proiectii financiare_V,Ch act'!H11</f>
        <v>0</v>
      </c>
      <c r="I9" s="133">
        <f>'Proiectii financiare_V,Ch act'!I77-'Proiectii financiare_V,Ch act'!I11</f>
        <v>0</v>
      </c>
      <c r="J9" s="133">
        <f>'Proiectii financiare_V,Ch act'!J77-'Proiectii financiare_V,Ch act'!J11</f>
        <v>0</v>
      </c>
      <c r="K9" s="133">
        <f>'Proiectii financiare_V,Ch act'!K77-'Proiectii financiare_V,Ch act'!K11</f>
        <v>0</v>
      </c>
      <c r="L9" s="133">
        <f>'Proiectii financiare_V,Ch act'!L77-'Proiectii financiare_V,Ch act'!L11</f>
        <v>0</v>
      </c>
      <c r="M9" s="133">
        <f>'Proiectii financiare_V,Ch act'!M77-'Proiectii financiare_V,Ch act'!M11</f>
        <v>0</v>
      </c>
      <c r="N9" s="133">
        <f>'Proiectii financiare_V,Ch act'!N77-'Proiectii financiare_V,Ch act'!N11</f>
        <v>0</v>
      </c>
      <c r="O9" s="133">
        <f>'Proiectii financiare_V,Ch act'!O77-'Proiectii financiare_V,Ch act'!O11</f>
        <v>0</v>
      </c>
      <c r="P9" s="133">
        <f>'Proiectii financiare_V,Ch act'!P77-'Proiectii financiare_V,Ch act'!P11</f>
        <v>0</v>
      </c>
      <c r="Q9" s="133">
        <f>'Proiectii financiare_V,Ch act'!Q77-'Proiectii financiare_V,Ch act'!Q11</f>
        <v>0</v>
      </c>
      <c r="R9" s="140"/>
    </row>
    <row r="10" spans="1:18" s="83" customFormat="1" ht="15" customHeight="1" x14ac:dyDescent="0.35">
      <c r="A10" s="178" t="str">
        <f>'Proiectii financiare_V,Ch act'!A14</f>
        <v xml:space="preserve">Venituri din subventii de exploatare  </v>
      </c>
      <c r="B10" s="91">
        <f t="shared" si="0"/>
        <v>0</v>
      </c>
      <c r="C10" s="516"/>
      <c r="D10" s="133">
        <f>'Proiectii financiare_V,Ch act'!D80-'Proiectii financiare_V,Ch act'!D14</f>
        <v>0</v>
      </c>
      <c r="E10" s="133">
        <f>'Proiectii financiare_V,Ch act'!E80-'Proiectii financiare_V,Ch act'!E14</f>
        <v>0</v>
      </c>
      <c r="F10" s="133">
        <f>'Proiectii financiare_V,Ch act'!F80-'Proiectii financiare_V,Ch act'!F14</f>
        <v>0</v>
      </c>
      <c r="G10" s="133">
        <f>'Proiectii financiare_V,Ch act'!G80-'Proiectii financiare_V,Ch act'!G14</f>
        <v>0</v>
      </c>
      <c r="H10" s="133">
        <f>'Proiectii financiare_V,Ch act'!H80-'Proiectii financiare_V,Ch act'!H14</f>
        <v>0</v>
      </c>
      <c r="I10" s="133">
        <f>'Proiectii financiare_V,Ch act'!I80-'Proiectii financiare_V,Ch act'!I14</f>
        <v>0</v>
      </c>
      <c r="J10" s="133">
        <f>'Proiectii financiare_V,Ch act'!J80-'Proiectii financiare_V,Ch act'!J14</f>
        <v>0</v>
      </c>
      <c r="K10" s="133">
        <f>'Proiectii financiare_V,Ch act'!K80-'Proiectii financiare_V,Ch act'!K14</f>
        <v>0</v>
      </c>
      <c r="L10" s="133">
        <f>'Proiectii financiare_V,Ch act'!L80-'Proiectii financiare_V,Ch act'!L14</f>
        <v>0</v>
      </c>
      <c r="M10" s="133">
        <f>'Proiectii financiare_V,Ch act'!M80-'Proiectii financiare_V,Ch act'!M14</f>
        <v>0</v>
      </c>
      <c r="N10" s="133">
        <f>'Proiectii financiare_V,Ch act'!N80-'Proiectii financiare_V,Ch act'!N14</f>
        <v>0</v>
      </c>
      <c r="O10" s="133">
        <f>'Proiectii financiare_V,Ch act'!O80-'Proiectii financiare_V,Ch act'!O14</f>
        <v>0</v>
      </c>
      <c r="P10" s="133">
        <f>'Proiectii financiare_V,Ch act'!P80-'Proiectii financiare_V,Ch act'!P14</f>
        <v>0</v>
      </c>
      <c r="Q10" s="133">
        <f>'Proiectii financiare_V,Ch act'!Q80-'Proiectii financiare_V,Ch act'!Q14</f>
        <v>0</v>
      </c>
      <c r="R10" s="140"/>
    </row>
    <row r="11" spans="1:18" s="83" customFormat="1" ht="19.5" customHeight="1" x14ac:dyDescent="0.35">
      <c r="A11" s="178" t="str">
        <f>'Proiectii financiare_V,Ch act'!A15</f>
        <v xml:space="preserve">Venituri din subventii pentru investitii </v>
      </c>
      <c r="B11" s="91">
        <f t="shared" ref="B11" si="1">SUM(C11:Q11)</f>
        <v>0</v>
      </c>
      <c r="C11" s="516"/>
      <c r="D11" s="133">
        <f>'Proiectii financiare_V,Ch act'!D81-'Proiectii financiare_V,Ch act'!D15</f>
        <v>0</v>
      </c>
      <c r="E11" s="133">
        <f>'Proiectii financiare_V,Ch act'!E81-'Proiectii financiare_V,Ch act'!E15</f>
        <v>0</v>
      </c>
      <c r="F11" s="133">
        <f>'Proiectii financiare_V,Ch act'!F81-'Proiectii financiare_V,Ch act'!F15</f>
        <v>0</v>
      </c>
      <c r="G11" s="133">
        <f>'Proiectii financiare_V,Ch act'!G81-'Proiectii financiare_V,Ch act'!G15</f>
        <v>0</v>
      </c>
      <c r="H11" s="133">
        <f>'Proiectii financiare_V,Ch act'!H81-'Proiectii financiare_V,Ch act'!H15</f>
        <v>0</v>
      </c>
      <c r="I11" s="133">
        <f>'Proiectii financiare_V,Ch act'!I81-'Proiectii financiare_V,Ch act'!I15</f>
        <v>0</v>
      </c>
      <c r="J11" s="133">
        <f>'Proiectii financiare_V,Ch act'!J81-'Proiectii financiare_V,Ch act'!J15</f>
        <v>0</v>
      </c>
      <c r="K11" s="133">
        <f>'Proiectii financiare_V,Ch act'!K81-'Proiectii financiare_V,Ch act'!K15</f>
        <v>0</v>
      </c>
      <c r="L11" s="133">
        <f>'Proiectii financiare_V,Ch act'!L81-'Proiectii financiare_V,Ch act'!L15</f>
        <v>0</v>
      </c>
      <c r="M11" s="133">
        <f>'Proiectii financiare_V,Ch act'!M81-'Proiectii financiare_V,Ch act'!M15</f>
        <v>0</v>
      </c>
      <c r="N11" s="133">
        <f>'Proiectii financiare_V,Ch act'!N81-'Proiectii financiare_V,Ch act'!N15</f>
        <v>0</v>
      </c>
      <c r="O11" s="133">
        <f>'Proiectii financiare_V,Ch act'!O81-'Proiectii financiare_V,Ch act'!O15</f>
        <v>0</v>
      </c>
      <c r="P11" s="133">
        <f>'Proiectii financiare_V,Ch act'!P81-'Proiectii financiare_V,Ch act'!P15</f>
        <v>0</v>
      </c>
      <c r="Q11" s="133">
        <f>'Proiectii financiare_V,Ch act'!Q81-'Proiectii financiare_V,Ch act'!Q15</f>
        <v>0</v>
      </c>
      <c r="R11" s="140"/>
    </row>
    <row r="12" spans="1:18" s="83" customFormat="1" ht="12.9" x14ac:dyDescent="0.35">
      <c r="A12" s="178" t="str">
        <f>'Proiectii financiare_V,Ch act'!A16</f>
        <v xml:space="preserve">Venituri din alte activitati </v>
      </c>
      <c r="B12" s="91">
        <f t="shared" ref="B12:B19" si="2">SUM(D12:Q12)</f>
        <v>0</v>
      </c>
      <c r="C12" s="516"/>
      <c r="D12" s="133">
        <f>'Proiectii financiare_V,Ch act'!D82-'Proiectii financiare_V,Ch act'!D16</f>
        <v>0</v>
      </c>
      <c r="E12" s="133">
        <f>'Proiectii financiare_V,Ch act'!E82-'Proiectii financiare_V,Ch act'!E16</f>
        <v>0</v>
      </c>
      <c r="F12" s="133">
        <f>'Proiectii financiare_V,Ch act'!F82-'Proiectii financiare_V,Ch act'!F16</f>
        <v>0</v>
      </c>
      <c r="G12" s="133">
        <f>'Proiectii financiare_V,Ch act'!G82-'Proiectii financiare_V,Ch act'!G16</f>
        <v>0</v>
      </c>
      <c r="H12" s="133">
        <f>'Proiectii financiare_V,Ch act'!H82-'Proiectii financiare_V,Ch act'!H16</f>
        <v>0</v>
      </c>
      <c r="I12" s="133">
        <f>'Proiectii financiare_V,Ch act'!I82-'Proiectii financiare_V,Ch act'!I16</f>
        <v>0</v>
      </c>
      <c r="J12" s="133">
        <f>'Proiectii financiare_V,Ch act'!J82-'Proiectii financiare_V,Ch act'!J16</f>
        <v>0</v>
      </c>
      <c r="K12" s="133">
        <f>'Proiectii financiare_V,Ch act'!K82-'Proiectii financiare_V,Ch act'!K16</f>
        <v>0</v>
      </c>
      <c r="L12" s="133">
        <f>'Proiectii financiare_V,Ch act'!L82-'Proiectii financiare_V,Ch act'!L16</f>
        <v>0</v>
      </c>
      <c r="M12" s="133">
        <f>'Proiectii financiare_V,Ch act'!M82-'Proiectii financiare_V,Ch act'!M16</f>
        <v>0</v>
      </c>
      <c r="N12" s="133">
        <f>'Proiectii financiare_V,Ch act'!N82-'Proiectii financiare_V,Ch act'!N16</f>
        <v>0</v>
      </c>
      <c r="O12" s="133">
        <f>'Proiectii financiare_V,Ch act'!O82-'Proiectii financiare_V,Ch act'!O16</f>
        <v>0</v>
      </c>
      <c r="P12" s="133">
        <f>'Proiectii financiare_V,Ch act'!P82-'Proiectii financiare_V,Ch act'!P16</f>
        <v>0</v>
      </c>
      <c r="Q12" s="133">
        <f>'Proiectii financiare_V,Ch act'!Q82-'Proiectii financiare_V,Ch act'!Q16</f>
        <v>0</v>
      </c>
      <c r="R12" s="140"/>
    </row>
    <row r="13" spans="1:18" s="83" customFormat="1" ht="12.9" x14ac:dyDescent="0.35">
      <c r="A13" s="178" t="str">
        <f>'Proiectii financiare_V,Ch act'!A17</f>
        <v xml:space="preserve">Alte venituri din exploatare </v>
      </c>
      <c r="B13" s="91">
        <f t="shared" si="2"/>
        <v>0</v>
      </c>
      <c r="C13" s="516"/>
      <c r="D13" s="133">
        <f>'Proiectii financiare_V,Ch act'!D83-'Proiectii financiare_V,Ch act'!D17</f>
        <v>0</v>
      </c>
      <c r="E13" s="133">
        <f>'Proiectii financiare_V,Ch act'!E83-'Proiectii financiare_V,Ch act'!E17</f>
        <v>0</v>
      </c>
      <c r="F13" s="133">
        <f>'Proiectii financiare_V,Ch act'!F83-'Proiectii financiare_V,Ch act'!F17</f>
        <v>0</v>
      </c>
      <c r="G13" s="133">
        <f>'Proiectii financiare_V,Ch act'!G83-'Proiectii financiare_V,Ch act'!G17</f>
        <v>0</v>
      </c>
      <c r="H13" s="133">
        <f>'Proiectii financiare_V,Ch act'!H83-'Proiectii financiare_V,Ch act'!H17</f>
        <v>0</v>
      </c>
      <c r="I13" s="133">
        <f>'Proiectii financiare_V,Ch act'!I83-'Proiectii financiare_V,Ch act'!I17</f>
        <v>0</v>
      </c>
      <c r="J13" s="133">
        <f>'Proiectii financiare_V,Ch act'!J83-'Proiectii financiare_V,Ch act'!J17</f>
        <v>0</v>
      </c>
      <c r="K13" s="133">
        <f>'Proiectii financiare_V,Ch act'!K83-'Proiectii financiare_V,Ch act'!K17</f>
        <v>0</v>
      </c>
      <c r="L13" s="133">
        <f>'Proiectii financiare_V,Ch act'!L83-'Proiectii financiare_V,Ch act'!L17</f>
        <v>0</v>
      </c>
      <c r="M13" s="133">
        <f>'Proiectii financiare_V,Ch act'!M83-'Proiectii financiare_V,Ch act'!M17</f>
        <v>0</v>
      </c>
      <c r="N13" s="133">
        <f>'Proiectii financiare_V,Ch act'!N83-'Proiectii financiare_V,Ch act'!N17</f>
        <v>0</v>
      </c>
      <c r="O13" s="133">
        <f>'Proiectii financiare_V,Ch act'!O83-'Proiectii financiare_V,Ch act'!O17</f>
        <v>0</v>
      </c>
      <c r="P13" s="133">
        <f>'Proiectii financiare_V,Ch act'!P83-'Proiectii financiare_V,Ch act'!P17</f>
        <v>0</v>
      </c>
      <c r="Q13" s="133">
        <f>'Proiectii financiare_V,Ch act'!Q83-'Proiectii financiare_V,Ch act'!Q17</f>
        <v>0</v>
      </c>
      <c r="R13" s="140"/>
    </row>
    <row r="14" spans="1:18" s="83" customFormat="1" ht="27" customHeight="1" x14ac:dyDescent="0.35">
      <c r="A14" s="178" t="str">
        <f>'Proiectii financiare_V,Ch act'!A18</f>
        <v>Venituri din alocatii bugetare pentru intretinerea curenta (funcționarea și întreținerea curentă)</v>
      </c>
      <c r="B14" s="91">
        <f t="shared" si="2"/>
        <v>0</v>
      </c>
      <c r="C14" s="516"/>
      <c r="D14" s="133">
        <f>'Proiectii financiare_V,Ch act'!D84-'Proiectii financiare_V,Ch act'!D18</f>
        <v>0</v>
      </c>
      <c r="E14" s="133">
        <f>'Proiectii financiare_V,Ch act'!E84-'Proiectii financiare_V,Ch act'!E18</f>
        <v>0</v>
      </c>
      <c r="F14" s="133">
        <f>'Proiectii financiare_V,Ch act'!F84-'Proiectii financiare_V,Ch act'!F18</f>
        <v>0</v>
      </c>
      <c r="G14" s="133">
        <f>'Proiectii financiare_V,Ch act'!G84-'Proiectii financiare_V,Ch act'!G18</f>
        <v>0</v>
      </c>
      <c r="H14" s="133">
        <f>'Proiectii financiare_V,Ch act'!H84-'Proiectii financiare_V,Ch act'!H18</f>
        <v>0</v>
      </c>
      <c r="I14" s="133">
        <f>'Proiectii financiare_V,Ch act'!I84-'Proiectii financiare_V,Ch act'!I18</f>
        <v>0</v>
      </c>
      <c r="J14" s="133">
        <f>'Proiectii financiare_V,Ch act'!J84-'Proiectii financiare_V,Ch act'!J18</f>
        <v>0</v>
      </c>
      <c r="K14" s="133">
        <f>'Proiectii financiare_V,Ch act'!K84-'Proiectii financiare_V,Ch act'!K18</f>
        <v>0</v>
      </c>
      <c r="L14" s="133">
        <f>'Proiectii financiare_V,Ch act'!L84-'Proiectii financiare_V,Ch act'!L18</f>
        <v>0</v>
      </c>
      <c r="M14" s="133">
        <f>'Proiectii financiare_V,Ch act'!M84-'Proiectii financiare_V,Ch act'!M18</f>
        <v>0</v>
      </c>
      <c r="N14" s="133">
        <f>'Proiectii financiare_V,Ch act'!N84-'Proiectii financiare_V,Ch act'!N18</f>
        <v>0</v>
      </c>
      <c r="O14" s="133">
        <f>'Proiectii financiare_V,Ch act'!O84-'Proiectii financiare_V,Ch act'!O18</f>
        <v>0</v>
      </c>
      <c r="P14" s="133">
        <f>'Proiectii financiare_V,Ch act'!P84-'Proiectii financiare_V,Ch act'!P18</f>
        <v>0</v>
      </c>
      <c r="Q14" s="133">
        <f>'Proiectii financiare_V,Ch act'!Q84-'Proiectii financiare_V,Ch act'!Q18</f>
        <v>0</v>
      </c>
      <c r="R14" s="140"/>
    </row>
    <row r="15" spans="1:18" s="83" customFormat="1" ht="12.9" x14ac:dyDescent="0.35">
      <c r="A15" s="178" t="str">
        <f>'Proiectii financiare_V,Ch act'!A19</f>
        <v>Venituri din alocatii bugetare pentru reparatii capitale</v>
      </c>
      <c r="B15" s="91">
        <f t="shared" si="2"/>
        <v>0</v>
      </c>
      <c r="C15" s="516"/>
      <c r="D15" s="133">
        <f>'Proiectii financiare_V,Ch act'!D85-'Proiectii financiare_V,Ch act'!D19</f>
        <v>0</v>
      </c>
      <c r="E15" s="133">
        <f>'Proiectii financiare_V,Ch act'!E85-'Proiectii financiare_V,Ch act'!E19</f>
        <v>0</v>
      </c>
      <c r="F15" s="133">
        <f>'Proiectii financiare_V,Ch act'!F85-'Proiectii financiare_V,Ch act'!F19</f>
        <v>0</v>
      </c>
      <c r="G15" s="133">
        <f>'Proiectii financiare_V,Ch act'!G85-'Proiectii financiare_V,Ch act'!G19</f>
        <v>0</v>
      </c>
      <c r="H15" s="133">
        <f>'Proiectii financiare_V,Ch act'!H85-'Proiectii financiare_V,Ch act'!H19</f>
        <v>0</v>
      </c>
      <c r="I15" s="133">
        <f>'Proiectii financiare_V,Ch act'!I85-'Proiectii financiare_V,Ch act'!I19</f>
        <v>0</v>
      </c>
      <c r="J15" s="133">
        <f>'Proiectii financiare_V,Ch act'!J85-'Proiectii financiare_V,Ch act'!J19</f>
        <v>0</v>
      </c>
      <c r="K15" s="133">
        <f>'Proiectii financiare_V,Ch act'!K85-'Proiectii financiare_V,Ch act'!K19</f>
        <v>0</v>
      </c>
      <c r="L15" s="133">
        <f>'Proiectii financiare_V,Ch act'!L85-'Proiectii financiare_V,Ch act'!L19</f>
        <v>0</v>
      </c>
      <c r="M15" s="133">
        <f>'Proiectii financiare_V,Ch act'!M85-'Proiectii financiare_V,Ch act'!M19</f>
        <v>0</v>
      </c>
      <c r="N15" s="133">
        <f>'Proiectii financiare_V,Ch act'!N85-'Proiectii financiare_V,Ch act'!N19</f>
        <v>0</v>
      </c>
      <c r="O15" s="133">
        <f>'Proiectii financiare_V,Ch act'!O85-'Proiectii financiare_V,Ch act'!O19</f>
        <v>0</v>
      </c>
      <c r="P15" s="133">
        <f>'Proiectii financiare_V,Ch act'!P85-'Proiectii financiare_V,Ch act'!P19</f>
        <v>0</v>
      </c>
      <c r="Q15" s="133">
        <f>'Proiectii financiare_V,Ch act'!Q85-'Proiectii financiare_V,Ch act'!Q19</f>
        <v>0</v>
      </c>
      <c r="R15" s="140"/>
    </row>
    <row r="16" spans="1:18" s="83" customFormat="1" ht="12.9" x14ac:dyDescent="0.35">
      <c r="A16" s="178" t="str">
        <f>'Proiectii financiare_V,Ch act'!A23</f>
        <v xml:space="preserve">Alte venituri obtinute prin valorificarea activitatii </v>
      </c>
      <c r="B16" s="91">
        <f t="shared" si="2"/>
        <v>0</v>
      </c>
      <c r="C16" s="516"/>
      <c r="D16" s="133">
        <f>'Proiectii financiare_V,Ch act'!D86-'Proiectii financiare_V,Ch act'!D23</f>
        <v>0</v>
      </c>
      <c r="E16" s="133">
        <f>'Proiectii financiare_V,Ch act'!E86-'Proiectii financiare_V,Ch act'!E23</f>
        <v>0</v>
      </c>
      <c r="F16" s="133">
        <f>'Proiectii financiare_V,Ch act'!F86-'Proiectii financiare_V,Ch act'!F23</f>
        <v>0</v>
      </c>
      <c r="G16" s="133">
        <f>'Proiectii financiare_V,Ch act'!G86-'Proiectii financiare_V,Ch act'!G23</f>
        <v>0</v>
      </c>
      <c r="H16" s="133">
        <f>'Proiectii financiare_V,Ch act'!H86-'Proiectii financiare_V,Ch act'!H23</f>
        <v>0</v>
      </c>
      <c r="I16" s="133">
        <f>'Proiectii financiare_V,Ch act'!I86-'Proiectii financiare_V,Ch act'!I23</f>
        <v>0</v>
      </c>
      <c r="J16" s="133">
        <f>'Proiectii financiare_V,Ch act'!J86-'Proiectii financiare_V,Ch act'!J23</f>
        <v>0</v>
      </c>
      <c r="K16" s="133">
        <f>'Proiectii financiare_V,Ch act'!K86-'Proiectii financiare_V,Ch act'!K23</f>
        <v>0</v>
      </c>
      <c r="L16" s="133">
        <f>'Proiectii financiare_V,Ch act'!L86-'Proiectii financiare_V,Ch act'!L23</f>
        <v>0</v>
      </c>
      <c r="M16" s="133">
        <f>'Proiectii financiare_V,Ch act'!M86-'Proiectii financiare_V,Ch act'!M23</f>
        <v>0</v>
      </c>
      <c r="N16" s="133">
        <f>'Proiectii financiare_V,Ch act'!N86-'Proiectii financiare_V,Ch act'!N23</f>
        <v>0</v>
      </c>
      <c r="O16" s="133">
        <f>'Proiectii financiare_V,Ch act'!O86-'Proiectii financiare_V,Ch act'!O23</f>
        <v>0</v>
      </c>
      <c r="P16" s="133">
        <f>'Proiectii financiare_V,Ch act'!P86-'Proiectii financiare_V,Ch act'!P23</f>
        <v>0</v>
      </c>
      <c r="Q16" s="133">
        <f>'Proiectii financiare_V,Ch act'!Q86-'Proiectii financiare_V,Ch act'!Q23</f>
        <v>0</v>
      </c>
      <c r="R16" s="140"/>
    </row>
    <row r="17" spans="1:18" s="83" customFormat="1" ht="24" customHeight="1" x14ac:dyDescent="0.35">
      <c r="A17" s="178" t="str">
        <f>'Proiectii financiare_V,Ch act'!A24</f>
        <v>( se vor adauga linii si se vor completa conform activitatilor specifice)</v>
      </c>
      <c r="B17" s="91">
        <f t="shared" si="2"/>
        <v>0</v>
      </c>
      <c r="C17" s="516"/>
      <c r="D17" s="229">
        <f>'Proiectii financiare_V,Ch act'!D87-'Proiectii financiare_V,Ch act'!D24</f>
        <v>0</v>
      </c>
      <c r="E17" s="229">
        <f>'Proiectii financiare_V,Ch act'!E87-'Proiectii financiare_V,Ch act'!E24</f>
        <v>0</v>
      </c>
      <c r="F17" s="229">
        <f>'Proiectii financiare_V,Ch act'!F87-'Proiectii financiare_V,Ch act'!F24</f>
        <v>0</v>
      </c>
      <c r="G17" s="229">
        <f>'Proiectii financiare_V,Ch act'!G87-'Proiectii financiare_V,Ch act'!G24</f>
        <v>0</v>
      </c>
      <c r="H17" s="229">
        <f>'Proiectii financiare_V,Ch act'!H87-'Proiectii financiare_V,Ch act'!H24</f>
        <v>0</v>
      </c>
      <c r="I17" s="229">
        <f>'Proiectii financiare_V,Ch act'!I87-'Proiectii financiare_V,Ch act'!I24</f>
        <v>0</v>
      </c>
      <c r="J17" s="229">
        <f>'Proiectii financiare_V,Ch act'!J87-'Proiectii financiare_V,Ch act'!J24</f>
        <v>0</v>
      </c>
      <c r="K17" s="229">
        <f>'Proiectii financiare_V,Ch act'!K87-'Proiectii financiare_V,Ch act'!K24</f>
        <v>0</v>
      </c>
      <c r="L17" s="229">
        <f>'Proiectii financiare_V,Ch act'!L87-'Proiectii financiare_V,Ch act'!L24</f>
        <v>0</v>
      </c>
      <c r="M17" s="229">
        <f>'Proiectii financiare_V,Ch act'!M87-'Proiectii financiare_V,Ch act'!M24</f>
        <v>0</v>
      </c>
      <c r="N17" s="229">
        <f>'Proiectii financiare_V,Ch act'!N87-'Proiectii financiare_V,Ch act'!N24</f>
        <v>0</v>
      </c>
      <c r="O17" s="229">
        <f>'Proiectii financiare_V,Ch act'!O87-'Proiectii financiare_V,Ch act'!O24</f>
        <v>0</v>
      </c>
      <c r="P17" s="229">
        <f>'Proiectii financiare_V,Ch act'!P87-'Proiectii financiare_V,Ch act'!P24</f>
        <v>0</v>
      </c>
      <c r="Q17" s="229">
        <f>'Proiectii financiare_V,Ch act'!Q87-'Proiectii financiare_V,Ch act'!Q24</f>
        <v>0</v>
      </c>
      <c r="R17" s="140"/>
    </row>
    <row r="18" spans="1:18" s="83" customFormat="1" ht="29.4" customHeight="1" x14ac:dyDescent="0.35">
      <c r="A18" s="178" t="str">
        <f>'Proiectii financiare_V,Ch act'!A25</f>
        <v>( se vor adauga linii si se vor completa conform activitatilor specifice)</v>
      </c>
      <c r="B18" s="91">
        <f t="shared" si="2"/>
        <v>0</v>
      </c>
      <c r="C18" s="516"/>
      <c r="D18" s="229">
        <f>'Proiectii financiare_V,Ch act'!D88-'Proiectii financiare_V,Ch act'!D25</f>
        <v>0</v>
      </c>
      <c r="E18" s="229">
        <f>'Proiectii financiare_V,Ch act'!E88-'Proiectii financiare_V,Ch act'!E25</f>
        <v>0</v>
      </c>
      <c r="F18" s="229">
        <f>'Proiectii financiare_V,Ch act'!F88-'Proiectii financiare_V,Ch act'!F25</f>
        <v>0</v>
      </c>
      <c r="G18" s="229">
        <f>'Proiectii financiare_V,Ch act'!G88-'Proiectii financiare_V,Ch act'!G25</f>
        <v>0</v>
      </c>
      <c r="H18" s="229">
        <f>'Proiectii financiare_V,Ch act'!H88-'Proiectii financiare_V,Ch act'!H25</f>
        <v>0</v>
      </c>
      <c r="I18" s="229">
        <f>'Proiectii financiare_V,Ch act'!I88-'Proiectii financiare_V,Ch act'!I25</f>
        <v>0</v>
      </c>
      <c r="J18" s="229">
        <f>'Proiectii financiare_V,Ch act'!J88-'Proiectii financiare_V,Ch act'!J25</f>
        <v>0</v>
      </c>
      <c r="K18" s="229">
        <f>'Proiectii financiare_V,Ch act'!K88-'Proiectii financiare_V,Ch act'!K25</f>
        <v>0</v>
      </c>
      <c r="L18" s="229">
        <f>'Proiectii financiare_V,Ch act'!L88-'Proiectii financiare_V,Ch act'!L25</f>
        <v>0</v>
      </c>
      <c r="M18" s="229">
        <f>'Proiectii financiare_V,Ch act'!M88-'Proiectii financiare_V,Ch act'!M25</f>
        <v>0</v>
      </c>
      <c r="N18" s="229">
        <f>'Proiectii financiare_V,Ch act'!N88-'Proiectii financiare_V,Ch act'!N25</f>
        <v>0</v>
      </c>
      <c r="O18" s="229">
        <f>'Proiectii financiare_V,Ch act'!O88-'Proiectii financiare_V,Ch act'!O25</f>
        <v>0</v>
      </c>
      <c r="P18" s="229">
        <f>'Proiectii financiare_V,Ch act'!P88-'Proiectii financiare_V,Ch act'!P25</f>
        <v>0</v>
      </c>
      <c r="Q18" s="229">
        <f>'Proiectii financiare_V,Ch act'!Q88-'Proiectii financiare_V,Ch act'!Q25</f>
        <v>0</v>
      </c>
      <c r="R18" s="140"/>
    </row>
    <row r="19" spans="1:18" s="195" customFormat="1" ht="29.25" customHeight="1" x14ac:dyDescent="0.35">
      <c r="A19" s="198" t="s">
        <v>141</v>
      </c>
      <c r="B19" s="91">
        <f t="shared" si="2"/>
        <v>0</v>
      </c>
      <c r="C19" s="516"/>
      <c r="D19" s="199">
        <f t="shared" ref="D19:Q19" si="3">SUM(D8:D18)</f>
        <v>0</v>
      </c>
      <c r="E19" s="199">
        <f t="shared" si="3"/>
        <v>0</v>
      </c>
      <c r="F19" s="199">
        <f t="shared" si="3"/>
        <v>0</v>
      </c>
      <c r="G19" s="199">
        <f t="shared" si="3"/>
        <v>0</v>
      </c>
      <c r="H19" s="199">
        <f t="shared" si="3"/>
        <v>0</v>
      </c>
      <c r="I19" s="199">
        <f t="shared" si="3"/>
        <v>0</v>
      </c>
      <c r="J19" s="199">
        <f t="shared" si="3"/>
        <v>0</v>
      </c>
      <c r="K19" s="199">
        <f t="shared" si="3"/>
        <v>0</v>
      </c>
      <c r="L19" s="199">
        <f t="shared" si="3"/>
        <v>0</v>
      </c>
      <c r="M19" s="199">
        <f t="shared" si="3"/>
        <v>0</v>
      </c>
      <c r="N19" s="199">
        <f t="shared" si="3"/>
        <v>0</v>
      </c>
      <c r="O19" s="199">
        <f t="shared" si="3"/>
        <v>0</v>
      </c>
      <c r="P19" s="199">
        <f t="shared" si="3"/>
        <v>0</v>
      </c>
      <c r="Q19" s="199">
        <f t="shared" si="3"/>
        <v>0</v>
      </c>
      <c r="R19" s="230"/>
    </row>
    <row r="20" spans="1:18" s="195" customFormat="1" ht="25.5" customHeight="1" x14ac:dyDescent="0.35">
      <c r="A20" s="198" t="s">
        <v>142</v>
      </c>
      <c r="B20" s="199"/>
      <c r="C20" s="516"/>
      <c r="D20" s="199"/>
      <c r="E20" s="199"/>
      <c r="F20" s="199"/>
      <c r="G20" s="199"/>
      <c r="H20" s="199"/>
      <c r="I20" s="199"/>
      <c r="J20" s="199"/>
      <c r="K20" s="199"/>
      <c r="L20" s="199"/>
      <c r="M20" s="199"/>
      <c r="N20" s="199"/>
      <c r="O20" s="199"/>
      <c r="P20" s="199"/>
      <c r="Q20" s="199"/>
      <c r="R20" s="230"/>
    </row>
    <row r="21" spans="1:18" s="93" customFormat="1" ht="14.25" customHeight="1" x14ac:dyDescent="0.35">
      <c r="A21" s="178" t="str">
        <f>'Proiectii financiare_V,Ch act'!A28</f>
        <v>Cheltuieli cu materiile prime si cu materialele consumabile</v>
      </c>
      <c r="B21" s="91">
        <f t="shared" ref="B21:B39" si="4">SUM(D21:Q21)</f>
        <v>0</v>
      </c>
      <c r="C21" s="516"/>
      <c r="D21" s="133">
        <f>'Proiectii financiare_V,Ch act'!D91-'Proiectii financiare_V,Ch act'!D28</f>
        <v>0</v>
      </c>
      <c r="E21" s="133">
        <f>'Proiectii financiare_V,Ch act'!E91-'Proiectii financiare_V,Ch act'!E28</f>
        <v>0</v>
      </c>
      <c r="F21" s="133">
        <f>'Proiectii financiare_V,Ch act'!F91-'Proiectii financiare_V,Ch act'!F28</f>
        <v>0</v>
      </c>
      <c r="G21" s="133">
        <f>'Proiectii financiare_V,Ch act'!G91-'Proiectii financiare_V,Ch act'!G28</f>
        <v>0</v>
      </c>
      <c r="H21" s="133">
        <f>'Proiectii financiare_V,Ch act'!H91-'Proiectii financiare_V,Ch act'!H28</f>
        <v>0</v>
      </c>
      <c r="I21" s="133">
        <f>'Proiectii financiare_V,Ch act'!I91-'Proiectii financiare_V,Ch act'!I28</f>
        <v>0</v>
      </c>
      <c r="J21" s="133">
        <f>'Proiectii financiare_V,Ch act'!J91-'Proiectii financiare_V,Ch act'!J28</f>
        <v>0</v>
      </c>
      <c r="K21" s="133">
        <f>'Proiectii financiare_V,Ch act'!K91-'Proiectii financiare_V,Ch act'!K28</f>
        <v>0</v>
      </c>
      <c r="L21" s="133">
        <f>'Proiectii financiare_V,Ch act'!L91-'Proiectii financiare_V,Ch act'!L28</f>
        <v>0</v>
      </c>
      <c r="M21" s="133">
        <f>'Proiectii financiare_V,Ch act'!M91-'Proiectii financiare_V,Ch act'!M28</f>
        <v>0</v>
      </c>
      <c r="N21" s="133">
        <f>'Proiectii financiare_V,Ch act'!N91-'Proiectii financiare_V,Ch act'!N28</f>
        <v>0</v>
      </c>
      <c r="O21" s="133">
        <f>'Proiectii financiare_V,Ch act'!O91-'Proiectii financiare_V,Ch act'!O28</f>
        <v>0</v>
      </c>
      <c r="P21" s="133">
        <f>'Proiectii financiare_V,Ch act'!P91-'Proiectii financiare_V,Ch act'!P28</f>
        <v>0</v>
      </c>
      <c r="Q21" s="133">
        <f>'Proiectii financiare_V,Ch act'!Q91-'Proiectii financiare_V,Ch act'!Q28</f>
        <v>0</v>
      </c>
      <c r="R21" s="122"/>
    </row>
    <row r="22" spans="1:18" s="232" customFormat="1" ht="14.25" customHeight="1" x14ac:dyDescent="0.35">
      <c r="A22" s="178" t="str">
        <f>'Proiectii financiare_V,Ch act'!A33</f>
        <v xml:space="preserve">Cheltuieli privind marfurile </v>
      </c>
      <c r="B22" s="91">
        <f t="shared" si="4"/>
        <v>0</v>
      </c>
      <c r="C22" s="516"/>
      <c r="D22" s="133">
        <f>'Proiectii financiare_V,Ch act'!D96-'Proiectii financiare_V,Ch act'!D33</f>
        <v>0</v>
      </c>
      <c r="E22" s="133">
        <f>'Proiectii financiare_V,Ch act'!E96-'Proiectii financiare_V,Ch act'!E33</f>
        <v>0</v>
      </c>
      <c r="F22" s="133">
        <f>'Proiectii financiare_V,Ch act'!F96-'Proiectii financiare_V,Ch act'!F33</f>
        <v>0</v>
      </c>
      <c r="G22" s="133">
        <f>'Proiectii financiare_V,Ch act'!G96-'Proiectii financiare_V,Ch act'!G33</f>
        <v>0</v>
      </c>
      <c r="H22" s="133">
        <f>'Proiectii financiare_V,Ch act'!H96-'Proiectii financiare_V,Ch act'!H33</f>
        <v>0</v>
      </c>
      <c r="I22" s="133">
        <f>'Proiectii financiare_V,Ch act'!I96-'Proiectii financiare_V,Ch act'!I33</f>
        <v>0</v>
      </c>
      <c r="J22" s="133">
        <f>'Proiectii financiare_V,Ch act'!J96-'Proiectii financiare_V,Ch act'!J33</f>
        <v>0</v>
      </c>
      <c r="K22" s="133">
        <f>'Proiectii financiare_V,Ch act'!K96-'Proiectii financiare_V,Ch act'!K33</f>
        <v>0</v>
      </c>
      <c r="L22" s="133">
        <f>'Proiectii financiare_V,Ch act'!L96-'Proiectii financiare_V,Ch act'!L33</f>
        <v>0</v>
      </c>
      <c r="M22" s="133">
        <f>'Proiectii financiare_V,Ch act'!M96-'Proiectii financiare_V,Ch act'!M33</f>
        <v>0</v>
      </c>
      <c r="N22" s="133">
        <f>'Proiectii financiare_V,Ch act'!N96-'Proiectii financiare_V,Ch act'!N33</f>
        <v>0</v>
      </c>
      <c r="O22" s="133">
        <f>'Proiectii financiare_V,Ch act'!O96-'Proiectii financiare_V,Ch act'!O33</f>
        <v>0</v>
      </c>
      <c r="P22" s="133">
        <f>'Proiectii financiare_V,Ch act'!P96-'Proiectii financiare_V,Ch act'!P33</f>
        <v>0</v>
      </c>
      <c r="Q22" s="133">
        <f>'Proiectii financiare_V,Ch act'!Q96-'Proiectii financiare_V,Ch act'!Q33</f>
        <v>0</v>
      </c>
      <c r="R22" s="231"/>
    </row>
    <row r="23" spans="1:18" s="232" customFormat="1" ht="29.25" customHeight="1" x14ac:dyDescent="0.35">
      <c r="A23" s="178" t="str">
        <f>'Proiectii financiare_V,Ch act'!A36</f>
        <v>Alte cheltuieli materiale (inclusiv cheltuieli cu prestatii externe)</v>
      </c>
      <c r="B23" s="133">
        <f t="shared" si="4"/>
        <v>0</v>
      </c>
      <c r="C23" s="516"/>
      <c r="D23" s="133">
        <f>'Proiectii financiare_V,Ch act'!D99-'Proiectii financiare_V,Ch act'!D36</f>
        <v>0</v>
      </c>
      <c r="E23" s="133">
        <f>'Proiectii financiare_V,Ch act'!E99-'Proiectii financiare_V,Ch act'!E36</f>
        <v>0</v>
      </c>
      <c r="F23" s="133">
        <f>'Proiectii financiare_V,Ch act'!F99-'Proiectii financiare_V,Ch act'!F36</f>
        <v>0</v>
      </c>
      <c r="G23" s="133">
        <f>'Proiectii financiare_V,Ch act'!G99-'Proiectii financiare_V,Ch act'!G36</f>
        <v>0</v>
      </c>
      <c r="H23" s="133">
        <f>'Proiectii financiare_V,Ch act'!H99-'Proiectii financiare_V,Ch act'!H36</f>
        <v>0</v>
      </c>
      <c r="I23" s="133">
        <f>'Proiectii financiare_V,Ch act'!I99-'Proiectii financiare_V,Ch act'!I36</f>
        <v>0</v>
      </c>
      <c r="J23" s="133">
        <f>'Proiectii financiare_V,Ch act'!J99-'Proiectii financiare_V,Ch act'!J36</f>
        <v>0</v>
      </c>
      <c r="K23" s="133">
        <f>'Proiectii financiare_V,Ch act'!K99-'Proiectii financiare_V,Ch act'!K36</f>
        <v>0</v>
      </c>
      <c r="L23" s="133">
        <f>'Proiectii financiare_V,Ch act'!L99-'Proiectii financiare_V,Ch act'!L36</f>
        <v>0</v>
      </c>
      <c r="M23" s="133">
        <f>'Proiectii financiare_V,Ch act'!M99-'Proiectii financiare_V,Ch act'!M36</f>
        <v>0</v>
      </c>
      <c r="N23" s="133">
        <f>'Proiectii financiare_V,Ch act'!N99-'Proiectii financiare_V,Ch act'!N36</f>
        <v>0</v>
      </c>
      <c r="O23" s="133">
        <f>'Proiectii financiare_V,Ch act'!O99-'Proiectii financiare_V,Ch act'!O36</f>
        <v>0</v>
      </c>
      <c r="P23" s="133">
        <f>'Proiectii financiare_V,Ch act'!P99-'Proiectii financiare_V,Ch act'!P36</f>
        <v>0</v>
      </c>
      <c r="Q23" s="133">
        <f>'Proiectii financiare_V,Ch act'!Q99-'Proiectii financiare_V,Ch act'!Q36</f>
        <v>0</v>
      </c>
      <c r="R23" s="231"/>
    </row>
    <row r="24" spans="1:18" s="232" customFormat="1" ht="17.25" customHeight="1" x14ac:dyDescent="0.35">
      <c r="A24" s="178" t="str">
        <f>'Proiectii financiare_V,Ch act'!A37</f>
        <v>Cheltuieli cu energia termica</v>
      </c>
      <c r="B24" s="133">
        <f t="shared" si="4"/>
        <v>0</v>
      </c>
      <c r="C24" s="516"/>
      <c r="D24" s="133">
        <f>'Proiectii financiare_V,Ch act'!D100-'Proiectii financiare_V,Ch act'!D37</f>
        <v>0</v>
      </c>
      <c r="E24" s="133">
        <f>'Proiectii financiare_V,Ch act'!E100-'Proiectii financiare_V,Ch act'!E37</f>
        <v>0</v>
      </c>
      <c r="F24" s="133">
        <f>'Proiectii financiare_V,Ch act'!F100-'Proiectii financiare_V,Ch act'!F37</f>
        <v>0</v>
      </c>
      <c r="G24" s="133">
        <f>'Proiectii financiare_V,Ch act'!G100-'Proiectii financiare_V,Ch act'!G37</f>
        <v>0</v>
      </c>
      <c r="H24" s="133">
        <f>'Proiectii financiare_V,Ch act'!H100-'Proiectii financiare_V,Ch act'!H37</f>
        <v>0</v>
      </c>
      <c r="I24" s="133">
        <f>'Proiectii financiare_V,Ch act'!I100-'Proiectii financiare_V,Ch act'!I37</f>
        <v>0</v>
      </c>
      <c r="J24" s="133">
        <f>'Proiectii financiare_V,Ch act'!J100-'Proiectii financiare_V,Ch act'!J37</f>
        <v>0</v>
      </c>
      <c r="K24" s="133">
        <f>'Proiectii financiare_V,Ch act'!K100-'Proiectii financiare_V,Ch act'!K37</f>
        <v>0</v>
      </c>
      <c r="L24" s="133">
        <f>'Proiectii financiare_V,Ch act'!L100-'Proiectii financiare_V,Ch act'!L37</f>
        <v>0</v>
      </c>
      <c r="M24" s="133">
        <f>'Proiectii financiare_V,Ch act'!M100-'Proiectii financiare_V,Ch act'!M37</f>
        <v>0</v>
      </c>
      <c r="N24" s="133">
        <f>'Proiectii financiare_V,Ch act'!N100-'Proiectii financiare_V,Ch act'!N37</f>
        <v>0</v>
      </c>
      <c r="O24" s="133">
        <f>'Proiectii financiare_V,Ch act'!O100-'Proiectii financiare_V,Ch act'!O37</f>
        <v>0</v>
      </c>
      <c r="P24" s="133">
        <f>'Proiectii financiare_V,Ch act'!P100-'Proiectii financiare_V,Ch act'!P37</f>
        <v>0</v>
      </c>
      <c r="Q24" s="133">
        <f>'Proiectii financiare_V,Ch act'!Q100-'Proiectii financiare_V,Ch act'!Q37</f>
        <v>0</v>
      </c>
      <c r="R24" s="231"/>
    </row>
    <row r="25" spans="1:18" s="232" customFormat="1" ht="17.25" customHeight="1" x14ac:dyDescent="0.35">
      <c r="A25" s="178" t="str">
        <f>'Proiectii financiare_V,Ch act'!A40</f>
        <v>Cheltuieli cu energia electrica</v>
      </c>
      <c r="B25" s="133">
        <f t="shared" si="4"/>
        <v>0</v>
      </c>
      <c r="C25" s="516"/>
      <c r="D25" s="133">
        <f>'Proiectii financiare_V,Ch act'!D103-'Proiectii financiare_V,Ch act'!D40</f>
        <v>0</v>
      </c>
      <c r="E25" s="133">
        <f>'Proiectii financiare_V,Ch act'!E103-'Proiectii financiare_V,Ch act'!E40</f>
        <v>0</v>
      </c>
      <c r="F25" s="133">
        <f>'Proiectii financiare_V,Ch act'!F103-'Proiectii financiare_V,Ch act'!F40</f>
        <v>0</v>
      </c>
      <c r="G25" s="133">
        <f>'Proiectii financiare_V,Ch act'!G103-'Proiectii financiare_V,Ch act'!G40</f>
        <v>0</v>
      </c>
      <c r="H25" s="133">
        <f>'Proiectii financiare_V,Ch act'!H103-'Proiectii financiare_V,Ch act'!H40</f>
        <v>0</v>
      </c>
      <c r="I25" s="133">
        <f>'Proiectii financiare_V,Ch act'!I103-'Proiectii financiare_V,Ch act'!I40</f>
        <v>0</v>
      </c>
      <c r="J25" s="133">
        <f>'Proiectii financiare_V,Ch act'!J103-'Proiectii financiare_V,Ch act'!J40</f>
        <v>0</v>
      </c>
      <c r="K25" s="133">
        <f>'Proiectii financiare_V,Ch act'!K103-'Proiectii financiare_V,Ch act'!K40</f>
        <v>0</v>
      </c>
      <c r="L25" s="133">
        <f>'Proiectii financiare_V,Ch act'!L103-'Proiectii financiare_V,Ch act'!L40</f>
        <v>0</v>
      </c>
      <c r="M25" s="133">
        <f>'Proiectii financiare_V,Ch act'!M103-'Proiectii financiare_V,Ch act'!M40</f>
        <v>0</v>
      </c>
      <c r="N25" s="133">
        <f>'Proiectii financiare_V,Ch act'!N103-'Proiectii financiare_V,Ch act'!N40</f>
        <v>0</v>
      </c>
      <c r="O25" s="133">
        <f>'Proiectii financiare_V,Ch act'!O103-'Proiectii financiare_V,Ch act'!O40</f>
        <v>0</v>
      </c>
      <c r="P25" s="133">
        <f>'Proiectii financiare_V,Ch act'!P103-'Proiectii financiare_V,Ch act'!P40</f>
        <v>0</v>
      </c>
      <c r="Q25" s="133">
        <f>'Proiectii financiare_V,Ch act'!Q103-'Proiectii financiare_V,Ch act'!Q40</f>
        <v>0</v>
      </c>
      <c r="R25" s="231"/>
    </row>
    <row r="26" spans="1:18" s="232" customFormat="1" ht="17.25" customHeight="1" x14ac:dyDescent="0.35">
      <c r="A26" s="178" t="str">
        <f>'Proiectii financiare_V,Ch act'!A43</f>
        <v>Cheltuieli cu apa</v>
      </c>
      <c r="B26" s="133">
        <f t="shared" si="4"/>
        <v>0</v>
      </c>
      <c r="C26" s="516"/>
      <c r="D26" s="133">
        <f>'Proiectii financiare_V,Ch act'!D106-'Proiectii financiare_V,Ch act'!D43</f>
        <v>0</v>
      </c>
      <c r="E26" s="133">
        <f>'Proiectii financiare_V,Ch act'!E106-'Proiectii financiare_V,Ch act'!E43</f>
        <v>0</v>
      </c>
      <c r="F26" s="133">
        <f>'Proiectii financiare_V,Ch act'!F106-'Proiectii financiare_V,Ch act'!F43</f>
        <v>0</v>
      </c>
      <c r="G26" s="133">
        <f>'Proiectii financiare_V,Ch act'!G106-'Proiectii financiare_V,Ch act'!G43</f>
        <v>0</v>
      </c>
      <c r="H26" s="133">
        <f>'Proiectii financiare_V,Ch act'!H106-'Proiectii financiare_V,Ch act'!H43</f>
        <v>0</v>
      </c>
      <c r="I26" s="133">
        <f>'Proiectii financiare_V,Ch act'!I106-'Proiectii financiare_V,Ch act'!I43</f>
        <v>0</v>
      </c>
      <c r="J26" s="133">
        <f>'Proiectii financiare_V,Ch act'!J106-'Proiectii financiare_V,Ch act'!J43</f>
        <v>0</v>
      </c>
      <c r="K26" s="133">
        <f>'Proiectii financiare_V,Ch act'!K106-'Proiectii financiare_V,Ch act'!K43</f>
        <v>0</v>
      </c>
      <c r="L26" s="133">
        <f>'Proiectii financiare_V,Ch act'!L106-'Proiectii financiare_V,Ch act'!L43</f>
        <v>0</v>
      </c>
      <c r="M26" s="133">
        <f>'Proiectii financiare_V,Ch act'!M106-'Proiectii financiare_V,Ch act'!M43</f>
        <v>0</v>
      </c>
      <c r="N26" s="133">
        <f>'Proiectii financiare_V,Ch act'!N106-'Proiectii financiare_V,Ch act'!N43</f>
        <v>0</v>
      </c>
      <c r="O26" s="133">
        <f>'Proiectii financiare_V,Ch act'!O106-'Proiectii financiare_V,Ch act'!O43</f>
        <v>0</v>
      </c>
      <c r="P26" s="133">
        <f>'Proiectii financiare_V,Ch act'!P106-'Proiectii financiare_V,Ch act'!P43</f>
        <v>0</v>
      </c>
      <c r="Q26" s="133">
        <f>'Proiectii financiare_V,Ch act'!Q106-'Proiectii financiare_V,Ch act'!Q43</f>
        <v>0</v>
      </c>
      <c r="R26" s="231"/>
    </row>
    <row r="27" spans="1:18" s="232" customFormat="1" ht="17.25" customHeight="1" x14ac:dyDescent="0.35">
      <c r="A27" s="178" t="str">
        <f>'Proiectii financiare_V,Ch act'!A46</f>
        <v>Alte cheltuieli din afara (cu utilitati)</v>
      </c>
      <c r="B27" s="133">
        <f t="shared" si="4"/>
        <v>0</v>
      </c>
      <c r="C27" s="516"/>
      <c r="D27" s="133">
        <f>'Proiectii financiare_V,Ch act'!D109-'Proiectii financiare_V,Ch act'!D46</f>
        <v>0</v>
      </c>
      <c r="E27" s="133">
        <f>'Proiectii financiare_V,Ch act'!E109-'Proiectii financiare_V,Ch act'!E46</f>
        <v>0</v>
      </c>
      <c r="F27" s="133">
        <f>'Proiectii financiare_V,Ch act'!F109-'Proiectii financiare_V,Ch act'!F46</f>
        <v>0</v>
      </c>
      <c r="G27" s="133">
        <f>'Proiectii financiare_V,Ch act'!G109-'Proiectii financiare_V,Ch act'!G46</f>
        <v>0</v>
      </c>
      <c r="H27" s="133">
        <f>'Proiectii financiare_V,Ch act'!H109-'Proiectii financiare_V,Ch act'!H46</f>
        <v>0</v>
      </c>
      <c r="I27" s="133">
        <f>'Proiectii financiare_V,Ch act'!I109-'Proiectii financiare_V,Ch act'!I46</f>
        <v>0</v>
      </c>
      <c r="J27" s="133">
        <f>'Proiectii financiare_V,Ch act'!J109-'Proiectii financiare_V,Ch act'!J46</f>
        <v>0</v>
      </c>
      <c r="K27" s="133">
        <f>'Proiectii financiare_V,Ch act'!K109-'Proiectii financiare_V,Ch act'!K46</f>
        <v>0</v>
      </c>
      <c r="L27" s="133">
        <f>'Proiectii financiare_V,Ch act'!L109-'Proiectii financiare_V,Ch act'!L46</f>
        <v>0</v>
      </c>
      <c r="M27" s="133">
        <f>'Proiectii financiare_V,Ch act'!M109-'Proiectii financiare_V,Ch act'!M46</f>
        <v>0</v>
      </c>
      <c r="N27" s="133">
        <f>'Proiectii financiare_V,Ch act'!N109-'Proiectii financiare_V,Ch act'!N46</f>
        <v>0</v>
      </c>
      <c r="O27" s="133">
        <f>'Proiectii financiare_V,Ch act'!O109-'Proiectii financiare_V,Ch act'!O46</f>
        <v>0</v>
      </c>
      <c r="P27" s="133">
        <f>'Proiectii financiare_V,Ch act'!P109-'Proiectii financiare_V,Ch act'!P46</f>
        <v>0</v>
      </c>
      <c r="Q27" s="133">
        <f>'Proiectii financiare_V,Ch act'!Q109-'Proiectii financiare_V,Ch act'!Q46</f>
        <v>0</v>
      </c>
      <c r="R27" s="231"/>
    </row>
    <row r="28" spans="1:18" s="195" customFormat="1" ht="17.25" customHeight="1" x14ac:dyDescent="0.35">
      <c r="A28" s="197" t="s">
        <v>157</v>
      </c>
      <c r="B28" s="133">
        <f t="shared" si="4"/>
        <v>0</v>
      </c>
      <c r="C28" s="516"/>
      <c r="D28" s="91">
        <f t="shared" ref="D28:Q28" si="5">SUM(D21:D27)</f>
        <v>0</v>
      </c>
      <c r="E28" s="91">
        <f t="shared" si="5"/>
        <v>0</v>
      </c>
      <c r="F28" s="91">
        <f t="shared" si="5"/>
        <v>0</v>
      </c>
      <c r="G28" s="91">
        <f t="shared" si="5"/>
        <v>0</v>
      </c>
      <c r="H28" s="91">
        <f t="shared" si="5"/>
        <v>0</v>
      </c>
      <c r="I28" s="91">
        <f t="shared" si="5"/>
        <v>0</v>
      </c>
      <c r="J28" s="91">
        <f t="shared" si="5"/>
        <v>0</v>
      </c>
      <c r="K28" s="91">
        <f t="shared" si="5"/>
        <v>0</v>
      </c>
      <c r="L28" s="91">
        <f t="shared" si="5"/>
        <v>0</v>
      </c>
      <c r="M28" s="91">
        <f t="shared" si="5"/>
        <v>0</v>
      </c>
      <c r="N28" s="91">
        <f t="shared" si="5"/>
        <v>0</v>
      </c>
      <c r="O28" s="91">
        <f t="shared" si="5"/>
        <v>0</v>
      </c>
      <c r="P28" s="91">
        <f t="shared" si="5"/>
        <v>0</v>
      </c>
      <c r="Q28" s="91">
        <f t="shared" si="5"/>
        <v>0</v>
      </c>
      <c r="R28" s="230"/>
    </row>
    <row r="29" spans="1:18" s="232" customFormat="1" ht="17.25" customHeight="1" x14ac:dyDescent="0.35">
      <c r="A29" s="178" t="str">
        <f>'Proiectii financiare_V,Ch act'!A50</f>
        <v>Cheltuieli cu personalul angajat</v>
      </c>
      <c r="B29" s="133">
        <f t="shared" si="4"/>
        <v>0</v>
      </c>
      <c r="C29" s="516"/>
      <c r="D29" s="133">
        <f>'Proiectii financiare_V,Ch act'!D113-'Proiectii financiare_V,Ch act'!D50</f>
        <v>0</v>
      </c>
      <c r="E29" s="133">
        <f>'Proiectii financiare_V,Ch act'!E113-'Proiectii financiare_V,Ch act'!E50</f>
        <v>0</v>
      </c>
      <c r="F29" s="133">
        <f>'Proiectii financiare_V,Ch act'!F113-'Proiectii financiare_V,Ch act'!F50</f>
        <v>0</v>
      </c>
      <c r="G29" s="133">
        <f>'Proiectii financiare_V,Ch act'!G113-'Proiectii financiare_V,Ch act'!G50</f>
        <v>0</v>
      </c>
      <c r="H29" s="133">
        <f>'Proiectii financiare_V,Ch act'!H113-'Proiectii financiare_V,Ch act'!H50</f>
        <v>0</v>
      </c>
      <c r="I29" s="133">
        <f>'Proiectii financiare_V,Ch act'!I113-'Proiectii financiare_V,Ch act'!I50</f>
        <v>0</v>
      </c>
      <c r="J29" s="133">
        <f>'Proiectii financiare_V,Ch act'!J113-'Proiectii financiare_V,Ch act'!J50</f>
        <v>0</v>
      </c>
      <c r="K29" s="133">
        <f>'Proiectii financiare_V,Ch act'!K113-'Proiectii financiare_V,Ch act'!K50</f>
        <v>0</v>
      </c>
      <c r="L29" s="133">
        <f>'Proiectii financiare_V,Ch act'!L113-'Proiectii financiare_V,Ch act'!L50</f>
        <v>0</v>
      </c>
      <c r="M29" s="133">
        <f>'Proiectii financiare_V,Ch act'!M113-'Proiectii financiare_V,Ch act'!M50</f>
        <v>0</v>
      </c>
      <c r="N29" s="133">
        <f>'Proiectii financiare_V,Ch act'!N113-'Proiectii financiare_V,Ch act'!N50</f>
        <v>0</v>
      </c>
      <c r="O29" s="133">
        <f>'Proiectii financiare_V,Ch act'!O113-'Proiectii financiare_V,Ch act'!O50</f>
        <v>0</v>
      </c>
      <c r="P29" s="133">
        <f>'Proiectii financiare_V,Ch act'!P113-'Proiectii financiare_V,Ch act'!P50</f>
        <v>0</v>
      </c>
      <c r="Q29" s="133">
        <f>'Proiectii financiare_V,Ch act'!Q113-'Proiectii financiare_V,Ch act'!Q50</f>
        <v>0</v>
      </c>
      <c r="R29" s="231"/>
    </row>
    <row r="30" spans="1:18" s="232" customFormat="1" ht="17.25" customHeight="1" x14ac:dyDescent="0.35">
      <c r="A30" s="178" t="str">
        <f>'Proiectii financiare_V,Ch act'!A54</f>
        <v>Cheltuieli cu asigurarile si protectia sociala</v>
      </c>
      <c r="B30" s="133">
        <f t="shared" si="4"/>
        <v>0</v>
      </c>
      <c r="C30" s="516"/>
      <c r="D30" s="133">
        <f>'Proiectii financiare_V,Ch act'!D117-'Proiectii financiare_V,Ch act'!D54</f>
        <v>0</v>
      </c>
      <c r="E30" s="133">
        <f>'Proiectii financiare_V,Ch act'!E117-'Proiectii financiare_V,Ch act'!E54</f>
        <v>0</v>
      </c>
      <c r="F30" s="133">
        <f>'Proiectii financiare_V,Ch act'!F117-'Proiectii financiare_V,Ch act'!F54</f>
        <v>0</v>
      </c>
      <c r="G30" s="133">
        <f>'Proiectii financiare_V,Ch act'!G117-'Proiectii financiare_V,Ch act'!G54</f>
        <v>0</v>
      </c>
      <c r="H30" s="133">
        <f>'Proiectii financiare_V,Ch act'!H117-'Proiectii financiare_V,Ch act'!H54</f>
        <v>0</v>
      </c>
      <c r="I30" s="133">
        <f>'Proiectii financiare_V,Ch act'!I117-'Proiectii financiare_V,Ch act'!I54</f>
        <v>0</v>
      </c>
      <c r="J30" s="133">
        <f>'Proiectii financiare_V,Ch act'!J117-'Proiectii financiare_V,Ch act'!J54</f>
        <v>0</v>
      </c>
      <c r="K30" s="133">
        <f>'Proiectii financiare_V,Ch act'!K117-'Proiectii financiare_V,Ch act'!K54</f>
        <v>0</v>
      </c>
      <c r="L30" s="133">
        <f>'Proiectii financiare_V,Ch act'!L117-'Proiectii financiare_V,Ch act'!L54</f>
        <v>0</v>
      </c>
      <c r="M30" s="133">
        <f>'Proiectii financiare_V,Ch act'!M117-'Proiectii financiare_V,Ch act'!M54</f>
        <v>0</v>
      </c>
      <c r="N30" s="133">
        <f>'Proiectii financiare_V,Ch act'!N117-'Proiectii financiare_V,Ch act'!N54</f>
        <v>0</v>
      </c>
      <c r="O30" s="133">
        <f>'Proiectii financiare_V,Ch act'!O117-'Proiectii financiare_V,Ch act'!O54</f>
        <v>0</v>
      </c>
      <c r="P30" s="133">
        <f>'Proiectii financiare_V,Ch act'!P117-'Proiectii financiare_V,Ch act'!P54</f>
        <v>0</v>
      </c>
      <c r="Q30" s="133">
        <f>'Proiectii financiare_V,Ch act'!Q117-'Proiectii financiare_V,Ch act'!Q54</f>
        <v>0</v>
      </c>
      <c r="R30" s="231"/>
    </row>
    <row r="31" spans="1:18" s="195" customFormat="1" ht="17.25" customHeight="1" x14ac:dyDescent="0.35">
      <c r="A31" s="197" t="s">
        <v>163</v>
      </c>
      <c r="B31" s="133">
        <f t="shared" si="4"/>
        <v>0</v>
      </c>
      <c r="C31" s="516"/>
      <c r="D31" s="91">
        <f t="shared" ref="D31:Q31" si="6">D29+D30</f>
        <v>0</v>
      </c>
      <c r="E31" s="91">
        <f t="shared" si="6"/>
        <v>0</v>
      </c>
      <c r="F31" s="91">
        <f t="shared" si="6"/>
        <v>0</v>
      </c>
      <c r="G31" s="91">
        <f t="shared" si="6"/>
        <v>0</v>
      </c>
      <c r="H31" s="91">
        <f t="shared" si="6"/>
        <v>0</v>
      </c>
      <c r="I31" s="91">
        <f t="shared" si="6"/>
        <v>0</v>
      </c>
      <c r="J31" s="91">
        <f t="shared" si="6"/>
        <v>0</v>
      </c>
      <c r="K31" s="91">
        <f t="shared" si="6"/>
        <v>0</v>
      </c>
      <c r="L31" s="91">
        <f t="shared" si="6"/>
        <v>0</v>
      </c>
      <c r="M31" s="91">
        <f t="shared" si="6"/>
        <v>0</v>
      </c>
      <c r="N31" s="91">
        <f t="shared" si="6"/>
        <v>0</v>
      </c>
      <c r="O31" s="91">
        <f t="shared" si="6"/>
        <v>0</v>
      </c>
      <c r="P31" s="91">
        <f t="shared" si="6"/>
        <v>0</v>
      </c>
      <c r="Q31" s="91">
        <f t="shared" si="6"/>
        <v>0</v>
      </c>
      <c r="R31" s="230"/>
    </row>
    <row r="32" spans="1:18" s="232" customFormat="1" ht="18" customHeight="1" x14ac:dyDescent="0.35">
      <c r="A32" s="178" t="str">
        <f>'Proiectii financiare_V,Ch act'!A56</f>
        <v>Cheltuieli de intretinere si reparatii capitale</v>
      </c>
      <c r="B32" s="133">
        <f t="shared" si="4"/>
        <v>0</v>
      </c>
      <c r="C32" s="516"/>
      <c r="D32" s="133">
        <f>'Proiectii financiare_V,Ch act'!D119-'Proiectii financiare_V,Ch act'!D56</f>
        <v>0</v>
      </c>
      <c r="E32" s="133">
        <f>'Proiectii financiare_V,Ch act'!E119-'Proiectii financiare_V,Ch act'!E56</f>
        <v>0</v>
      </c>
      <c r="F32" s="133">
        <f>'Proiectii financiare_V,Ch act'!F119-'Proiectii financiare_V,Ch act'!F56</f>
        <v>0</v>
      </c>
      <c r="G32" s="133">
        <f>'Proiectii financiare_V,Ch act'!G119-'Proiectii financiare_V,Ch act'!G56</f>
        <v>0</v>
      </c>
      <c r="H32" s="133">
        <f>'Proiectii financiare_V,Ch act'!H119-'Proiectii financiare_V,Ch act'!H56</f>
        <v>0</v>
      </c>
      <c r="I32" s="133">
        <f>'Proiectii financiare_V,Ch act'!I119-'Proiectii financiare_V,Ch act'!I56</f>
        <v>0</v>
      </c>
      <c r="J32" s="133">
        <f>'Proiectii financiare_V,Ch act'!J119-'Proiectii financiare_V,Ch act'!J56</f>
        <v>0</v>
      </c>
      <c r="K32" s="133">
        <f>'Proiectii financiare_V,Ch act'!K119-'Proiectii financiare_V,Ch act'!K56</f>
        <v>0</v>
      </c>
      <c r="L32" s="133">
        <f>'Proiectii financiare_V,Ch act'!L119-'Proiectii financiare_V,Ch act'!L56</f>
        <v>0</v>
      </c>
      <c r="M32" s="133">
        <f>'Proiectii financiare_V,Ch act'!M119-'Proiectii financiare_V,Ch act'!M56</f>
        <v>0</v>
      </c>
      <c r="N32" s="133">
        <f>'Proiectii financiare_V,Ch act'!N119-'Proiectii financiare_V,Ch act'!N56</f>
        <v>0</v>
      </c>
      <c r="O32" s="133">
        <f>'Proiectii financiare_V,Ch act'!O119-'Proiectii financiare_V,Ch act'!O56</f>
        <v>0</v>
      </c>
      <c r="P32" s="133">
        <f>'Proiectii financiare_V,Ch act'!P119-'Proiectii financiare_V,Ch act'!P56</f>
        <v>0</v>
      </c>
      <c r="Q32" s="133">
        <f>'Proiectii financiare_V,Ch act'!Q119-'Proiectii financiare_V,Ch act'!Q56</f>
        <v>0</v>
      </c>
      <c r="R32" s="231"/>
    </row>
    <row r="33" spans="1:18" s="232" customFormat="1" ht="18" customHeight="1" x14ac:dyDescent="0.35">
      <c r="A33" s="178" t="str">
        <f>'Proiectii financiare_V,Ch act'!A59</f>
        <v>Cheltuieli generale de administratie</v>
      </c>
      <c r="B33" s="133">
        <f t="shared" si="4"/>
        <v>0</v>
      </c>
      <c r="C33" s="516"/>
      <c r="D33" s="133">
        <f>'Proiectii financiare_V,Ch act'!D122-'Proiectii financiare_V,Ch act'!D59</f>
        <v>0</v>
      </c>
      <c r="E33" s="133">
        <f>'Proiectii financiare_V,Ch act'!E122-'Proiectii financiare_V,Ch act'!E59</f>
        <v>0</v>
      </c>
      <c r="F33" s="133">
        <f>'Proiectii financiare_V,Ch act'!F122-'Proiectii financiare_V,Ch act'!F59</f>
        <v>0</v>
      </c>
      <c r="G33" s="133">
        <f>'Proiectii financiare_V,Ch act'!G122-'Proiectii financiare_V,Ch act'!G59</f>
        <v>0</v>
      </c>
      <c r="H33" s="133">
        <f>'Proiectii financiare_V,Ch act'!H122-'Proiectii financiare_V,Ch act'!H59</f>
        <v>0</v>
      </c>
      <c r="I33" s="133">
        <f>'Proiectii financiare_V,Ch act'!I122-'Proiectii financiare_V,Ch act'!I59</f>
        <v>0</v>
      </c>
      <c r="J33" s="133">
        <f>'Proiectii financiare_V,Ch act'!J122-'Proiectii financiare_V,Ch act'!J59</f>
        <v>0</v>
      </c>
      <c r="K33" s="133">
        <f>'Proiectii financiare_V,Ch act'!K122-'Proiectii financiare_V,Ch act'!K59</f>
        <v>0</v>
      </c>
      <c r="L33" s="133">
        <f>'Proiectii financiare_V,Ch act'!L122-'Proiectii financiare_V,Ch act'!L59</f>
        <v>0</v>
      </c>
      <c r="M33" s="133">
        <f>'Proiectii financiare_V,Ch act'!M122-'Proiectii financiare_V,Ch act'!M59</f>
        <v>0</v>
      </c>
      <c r="N33" s="133">
        <f>'Proiectii financiare_V,Ch act'!N122-'Proiectii financiare_V,Ch act'!N59</f>
        <v>0</v>
      </c>
      <c r="O33" s="133">
        <f>'Proiectii financiare_V,Ch act'!O122-'Proiectii financiare_V,Ch act'!O59</f>
        <v>0</v>
      </c>
      <c r="P33" s="133">
        <f>'Proiectii financiare_V,Ch act'!P122-'Proiectii financiare_V,Ch act'!P59</f>
        <v>0</v>
      </c>
      <c r="Q33" s="133">
        <f>'Proiectii financiare_V,Ch act'!Q122-'Proiectii financiare_V,Ch act'!Q59</f>
        <v>0</v>
      </c>
      <c r="R33" s="231"/>
    </row>
    <row r="34" spans="1:18" s="232" customFormat="1" ht="18" customHeight="1" x14ac:dyDescent="0.35">
      <c r="A34" s="178" t="str">
        <f>'Proiectii financiare_V,Ch act'!A60</f>
        <v>Alte cheltuieli operationale</v>
      </c>
      <c r="B34" s="133">
        <f t="shared" si="4"/>
        <v>0</v>
      </c>
      <c r="C34" s="516"/>
      <c r="D34" s="133">
        <f>'Proiectii financiare_V,Ch act'!D123-'Proiectii financiare_V,Ch act'!D60</f>
        <v>0</v>
      </c>
      <c r="E34" s="133">
        <f>'Proiectii financiare_V,Ch act'!E123-'Proiectii financiare_V,Ch act'!E60</f>
        <v>0</v>
      </c>
      <c r="F34" s="133">
        <f>'Proiectii financiare_V,Ch act'!F123-'Proiectii financiare_V,Ch act'!F60</f>
        <v>0</v>
      </c>
      <c r="G34" s="133">
        <f>'Proiectii financiare_V,Ch act'!G123-'Proiectii financiare_V,Ch act'!G60</f>
        <v>0</v>
      </c>
      <c r="H34" s="133">
        <f>'Proiectii financiare_V,Ch act'!H123-'Proiectii financiare_V,Ch act'!H60</f>
        <v>0</v>
      </c>
      <c r="I34" s="133">
        <f>'Proiectii financiare_V,Ch act'!I123-'Proiectii financiare_V,Ch act'!I60</f>
        <v>0</v>
      </c>
      <c r="J34" s="133">
        <f>'Proiectii financiare_V,Ch act'!J123-'Proiectii financiare_V,Ch act'!J60</f>
        <v>0</v>
      </c>
      <c r="K34" s="133">
        <f>'Proiectii financiare_V,Ch act'!K123-'Proiectii financiare_V,Ch act'!K60</f>
        <v>0</v>
      </c>
      <c r="L34" s="133">
        <f>'Proiectii financiare_V,Ch act'!L123-'Proiectii financiare_V,Ch act'!L60</f>
        <v>0</v>
      </c>
      <c r="M34" s="133">
        <f>'Proiectii financiare_V,Ch act'!M123-'Proiectii financiare_V,Ch act'!M60</f>
        <v>0</v>
      </c>
      <c r="N34" s="133">
        <f>'Proiectii financiare_V,Ch act'!N123-'Proiectii financiare_V,Ch act'!N60</f>
        <v>0</v>
      </c>
      <c r="O34" s="133">
        <f>'Proiectii financiare_V,Ch act'!O123-'Proiectii financiare_V,Ch act'!O60</f>
        <v>0</v>
      </c>
      <c r="P34" s="133">
        <f>'Proiectii financiare_V,Ch act'!P123-'Proiectii financiare_V,Ch act'!P60</f>
        <v>0</v>
      </c>
      <c r="Q34" s="133">
        <f>'Proiectii financiare_V,Ch act'!Q123-'Proiectii financiare_V,Ch act'!Q60</f>
        <v>0</v>
      </c>
      <c r="R34" s="231"/>
    </row>
    <row r="35" spans="1:18" s="232" customFormat="1" ht="29.25" customHeight="1" x14ac:dyDescent="0.35">
      <c r="A35" s="178" t="str">
        <f>'Proiectii financiare_V,Ch act'!A61</f>
        <v>( se vor adauga linii si se vor completa conform activitatilor specifice)</v>
      </c>
      <c r="B35" s="133">
        <f t="shared" si="4"/>
        <v>0</v>
      </c>
      <c r="C35" s="516"/>
      <c r="D35" s="229">
        <f>'Proiectii financiare_V,Ch act'!D124-'Proiectii financiare_V,Ch act'!D61</f>
        <v>0</v>
      </c>
      <c r="E35" s="229">
        <f>'Proiectii financiare_V,Ch act'!E124-'Proiectii financiare_V,Ch act'!E61</f>
        <v>0</v>
      </c>
      <c r="F35" s="229">
        <f>'Proiectii financiare_V,Ch act'!F124-'Proiectii financiare_V,Ch act'!F61</f>
        <v>0</v>
      </c>
      <c r="G35" s="229">
        <f>'Proiectii financiare_V,Ch act'!G124-'Proiectii financiare_V,Ch act'!G61</f>
        <v>0</v>
      </c>
      <c r="H35" s="229">
        <f>'Proiectii financiare_V,Ch act'!H124-'Proiectii financiare_V,Ch act'!H61</f>
        <v>0</v>
      </c>
      <c r="I35" s="229">
        <f>'Proiectii financiare_V,Ch act'!I124-'Proiectii financiare_V,Ch act'!I61</f>
        <v>0</v>
      </c>
      <c r="J35" s="229">
        <f>'Proiectii financiare_V,Ch act'!J124-'Proiectii financiare_V,Ch act'!J61</f>
        <v>0</v>
      </c>
      <c r="K35" s="229">
        <f>'Proiectii financiare_V,Ch act'!K124-'Proiectii financiare_V,Ch act'!K61</f>
        <v>0</v>
      </c>
      <c r="L35" s="229">
        <f>'Proiectii financiare_V,Ch act'!L124-'Proiectii financiare_V,Ch act'!L61</f>
        <v>0</v>
      </c>
      <c r="M35" s="229">
        <f>'Proiectii financiare_V,Ch act'!M124-'Proiectii financiare_V,Ch act'!M61</f>
        <v>0</v>
      </c>
      <c r="N35" s="229">
        <f>'Proiectii financiare_V,Ch act'!N124-'Proiectii financiare_V,Ch act'!N61</f>
        <v>0</v>
      </c>
      <c r="O35" s="229">
        <f>'Proiectii financiare_V,Ch act'!O124-'Proiectii financiare_V,Ch act'!O61</f>
        <v>0</v>
      </c>
      <c r="P35" s="229">
        <f>'Proiectii financiare_V,Ch act'!P124-'Proiectii financiare_V,Ch act'!P61</f>
        <v>0</v>
      </c>
      <c r="Q35" s="229">
        <f>'Proiectii financiare_V,Ch act'!Q124-'Proiectii financiare_V,Ch act'!Q61</f>
        <v>0</v>
      </c>
      <c r="R35" s="231"/>
    </row>
    <row r="36" spans="1:18" s="232" customFormat="1" ht="29.25" customHeight="1" x14ac:dyDescent="0.35">
      <c r="A36" s="178" t="str">
        <f>'Proiectii financiare_V,Ch act'!A62</f>
        <v>( se vor adauga linii si se vor completa conform activitatilor specifice)</v>
      </c>
      <c r="B36" s="133">
        <f t="shared" si="4"/>
        <v>0</v>
      </c>
      <c r="C36" s="516"/>
      <c r="D36" s="229">
        <f>'Proiectii financiare_V,Ch act'!D125-'Proiectii financiare_V,Ch act'!D62</f>
        <v>0</v>
      </c>
      <c r="E36" s="229">
        <f>'Proiectii financiare_V,Ch act'!E125-'Proiectii financiare_V,Ch act'!E62</f>
        <v>0</v>
      </c>
      <c r="F36" s="229">
        <f>'Proiectii financiare_V,Ch act'!F125-'Proiectii financiare_V,Ch act'!F62</f>
        <v>0</v>
      </c>
      <c r="G36" s="229">
        <f>'Proiectii financiare_V,Ch act'!G125-'Proiectii financiare_V,Ch act'!G62</f>
        <v>0</v>
      </c>
      <c r="H36" s="229">
        <f>'Proiectii financiare_V,Ch act'!H125-'Proiectii financiare_V,Ch act'!H62</f>
        <v>0</v>
      </c>
      <c r="I36" s="229">
        <f>'Proiectii financiare_V,Ch act'!I125-'Proiectii financiare_V,Ch act'!I62</f>
        <v>0</v>
      </c>
      <c r="J36" s="229">
        <f>'Proiectii financiare_V,Ch act'!J125-'Proiectii financiare_V,Ch act'!J62</f>
        <v>0</v>
      </c>
      <c r="K36" s="229">
        <f>'Proiectii financiare_V,Ch act'!K125-'Proiectii financiare_V,Ch act'!K62</f>
        <v>0</v>
      </c>
      <c r="L36" s="229">
        <f>'Proiectii financiare_V,Ch act'!L125-'Proiectii financiare_V,Ch act'!L62</f>
        <v>0</v>
      </c>
      <c r="M36" s="229">
        <f>'Proiectii financiare_V,Ch act'!M125-'Proiectii financiare_V,Ch act'!M62</f>
        <v>0</v>
      </c>
      <c r="N36" s="229">
        <f>'Proiectii financiare_V,Ch act'!N125-'Proiectii financiare_V,Ch act'!N62</f>
        <v>0</v>
      </c>
      <c r="O36" s="229">
        <f>'Proiectii financiare_V,Ch act'!O125-'Proiectii financiare_V,Ch act'!O62</f>
        <v>0</v>
      </c>
      <c r="P36" s="229">
        <f>'Proiectii financiare_V,Ch act'!P125-'Proiectii financiare_V,Ch act'!P62</f>
        <v>0</v>
      </c>
      <c r="Q36" s="229">
        <f>'Proiectii financiare_V,Ch act'!Q125-'Proiectii financiare_V,Ch act'!Q62</f>
        <v>0</v>
      </c>
      <c r="R36" s="231"/>
    </row>
    <row r="37" spans="1:18" s="195" customFormat="1" ht="25.5" customHeight="1" x14ac:dyDescent="0.35">
      <c r="A37" s="198" t="s">
        <v>168</v>
      </c>
      <c r="B37" s="199">
        <f t="shared" si="4"/>
        <v>0</v>
      </c>
      <c r="C37" s="516"/>
      <c r="D37" s="199">
        <f t="shared" ref="D37:Q37" si="7">D28+D31+SUM(D32:D36)</f>
        <v>0</v>
      </c>
      <c r="E37" s="199">
        <f t="shared" si="7"/>
        <v>0</v>
      </c>
      <c r="F37" s="199">
        <f t="shared" si="7"/>
        <v>0</v>
      </c>
      <c r="G37" s="199">
        <f t="shared" si="7"/>
        <v>0</v>
      </c>
      <c r="H37" s="199">
        <f t="shared" si="7"/>
        <v>0</v>
      </c>
      <c r="I37" s="199">
        <f t="shared" si="7"/>
        <v>0</v>
      </c>
      <c r="J37" s="199">
        <f t="shared" si="7"/>
        <v>0</v>
      </c>
      <c r="K37" s="199">
        <f t="shared" si="7"/>
        <v>0</v>
      </c>
      <c r="L37" s="199">
        <f t="shared" si="7"/>
        <v>0</v>
      </c>
      <c r="M37" s="199">
        <f t="shared" si="7"/>
        <v>0</v>
      </c>
      <c r="N37" s="199">
        <f t="shared" si="7"/>
        <v>0</v>
      </c>
      <c r="O37" s="199">
        <f t="shared" si="7"/>
        <v>0</v>
      </c>
      <c r="P37" s="199">
        <f t="shared" si="7"/>
        <v>0</v>
      </c>
      <c r="Q37" s="199">
        <f t="shared" si="7"/>
        <v>0</v>
      </c>
      <c r="R37" s="230"/>
    </row>
    <row r="38" spans="1:18" s="373" customFormat="1" ht="25.75" x14ac:dyDescent="0.35">
      <c r="A38" s="184" t="s">
        <v>196</v>
      </c>
      <c r="B38" s="99">
        <f t="shared" si="4"/>
        <v>0</v>
      </c>
      <c r="C38" s="516"/>
      <c r="D38" s="133">
        <f>'Proiectii financiare_V,Ch act'!D127-'Proiectii financiare_V,Ch act'!D64</f>
        <v>0</v>
      </c>
      <c r="E38" s="133">
        <f>'Proiectii financiare_V,Ch act'!E127-'Proiectii financiare_V,Ch act'!E64</f>
        <v>0</v>
      </c>
      <c r="F38" s="133">
        <f>'Proiectii financiare_V,Ch act'!F127-'Proiectii financiare_V,Ch act'!F64</f>
        <v>0</v>
      </c>
      <c r="G38" s="133">
        <f>'Proiectii financiare_V,Ch act'!G127-'Proiectii financiare_V,Ch act'!G64</f>
        <v>0</v>
      </c>
      <c r="H38" s="133">
        <f>'Proiectii financiare_V,Ch act'!H127-'Proiectii financiare_V,Ch act'!H64</f>
        <v>0</v>
      </c>
      <c r="I38" s="133">
        <f>'Proiectii financiare_V,Ch act'!I127-'Proiectii financiare_V,Ch act'!I64</f>
        <v>0</v>
      </c>
      <c r="J38" s="133">
        <f>'Proiectii financiare_V,Ch act'!J127-'Proiectii financiare_V,Ch act'!J64</f>
        <v>0</v>
      </c>
      <c r="K38" s="133">
        <f>'Proiectii financiare_V,Ch act'!K127-'Proiectii financiare_V,Ch act'!K64</f>
        <v>0</v>
      </c>
      <c r="L38" s="133">
        <f>'Proiectii financiare_V,Ch act'!L127-'Proiectii financiare_V,Ch act'!L64</f>
        <v>0</v>
      </c>
      <c r="M38" s="133">
        <f>'Proiectii financiare_V,Ch act'!M127-'Proiectii financiare_V,Ch act'!M64</f>
        <v>0</v>
      </c>
      <c r="N38" s="133">
        <f>'Proiectii financiare_V,Ch act'!N127-'Proiectii financiare_V,Ch act'!N64</f>
        <v>0</v>
      </c>
      <c r="O38" s="133">
        <f>'Proiectii financiare_V,Ch act'!O127-'Proiectii financiare_V,Ch act'!O64</f>
        <v>0</v>
      </c>
      <c r="P38" s="133">
        <f>'Proiectii financiare_V,Ch act'!P127-'Proiectii financiare_V,Ch act'!P64</f>
        <v>0</v>
      </c>
      <c r="Q38" s="133">
        <f>'Proiectii financiare_V,Ch act'!Q127-'Proiectii financiare_V,Ch act'!Q64</f>
        <v>0</v>
      </c>
      <c r="R38" s="372"/>
    </row>
    <row r="39" spans="1:18" s="195" customFormat="1" ht="24" customHeight="1" x14ac:dyDescent="0.35">
      <c r="A39" s="198" t="s">
        <v>170</v>
      </c>
      <c r="B39" s="199">
        <f t="shared" si="4"/>
        <v>0</v>
      </c>
      <c r="C39" s="517"/>
      <c r="D39" s="199">
        <f t="shared" ref="D39:Q39" si="8">D19-D37</f>
        <v>0</v>
      </c>
      <c r="E39" s="199">
        <f t="shared" si="8"/>
        <v>0</v>
      </c>
      <c r="F39" s="199">
        <f t="shared" si="8"/>
        <v>0</v>
      </c>
      <c r="G39" s="199">
        <f t="shared" si="8"/>
        <v>0</v>
      </c>
      <c r="H39" s="199">
        <f t="shared" si="8"/>
        <v>0</v>
      </c>
      <c r="I39" s="199">
        <f t="shared" si="8"/>
        <v>0</v>
      </c>
      <c r="J39" s="199">
        <f t="shared" si="8"/>
        <v>0</v>
      </c>
      <c r="K39" s="199">
        <f t="shared" si="8"/>
        <v>0</v>
      </c>
      <c r="L39" s="199">
        <f t="shared" si="8"/>
        <v>0</v>
      </c>
      <c r="M39" s="199">
        <f t="shared" si="8"/>
        <v>0</v>
      </c>
      <c r="N39" s="199">
        <f t="shared" si="8"/>
        <v>0</v>
      </c>
      <c r="O39" s="199">
        <f t="shared" si="8"/>
        <v>0</v>
      </c>
      <c r="P39" s="199">
        <f t="shared" si="8"/>
        <v>0</v>
      </c>
      <c r="Q39" s="199">
        <f t="shared" si="8"/>
        <v>0</v>
      </c>
      <c r="R39" s="230"/>
    </row>
    <row r="40" spans="1:18" ht="15.45" x14ac:dyDescent="0.4">
      <c r="A40" s="233"/>
      <c r="H40" s="168"/>
      <c r="J40" s="168"/>
      <c r="K40" s="168"/>
      <c r="L40" s="168"/>
      <c r="M40" s="168"/>
    </row>
    <row r="41" spans="1:18" ht="15.45" x14ac:dyDescent="0.4">
      <c r="A41" s="233"/>
      <c r="H41" s="168"/>
      <c r="J41" s="168"/>
      <c r="K41" s="168"/>
      <c r="L41" s="168"/>
      <c r="M41" s="168"/>
    </row>
    <row r="42" spans="1:18" ht="15" x14ac:dyDescent="0.4">
      <c r="A42" s="211" t="s">
        <v>113</v>
      </c>
      <c r="B42" s="175" t="s">
        <v>92</v>
      </c>
      <c r="C42" s="175">
        <v>0</v>
      </c>
      <c r="D42" s="175">
        <v>1</v>
      </c>
      <c r="E42" s="175">
        <v>2</v>
      </c>
      <c r="F42" s="175">
        <v>3</v>
      </c>
      <c r="G42" s="175">
        <v>4</v>
      </c>
      <c r="H42" s="175">
        <v>5</v>
      </c>
      <c r="I42" s="175">
        <v>6</v>
      </c>
      <c r="J42" s="175">
        <v>7</v>
      </c>
      <c r="K42" s="175">
        <v>8</v>
      </c>
      <c r="L42" s="175">
        <v>9</v>
      </c>
      <c r="M42" s="175">
        <v>10</v>
      </c>
      <c r="N42" s="175">
        <v>11</v>
      </c>
      <c r="O42" s="175">
        <v>12</v>
      </c>
      <c r="P42" s="175">
        <v>13</v>
      </c>
      <c r="Q42" s="175">
        <v>14</v>
      </c>
    </row>
    <row r="43" spans="1:18" ht="15.45" x14ac:dyDescent="0.4">
      <c r="A43" s="220" t="s">
        <v>186</v>
      </c>
      <c r="B43" s="91">
        <f>SUM(D43:G43)</f>
        <v>0</v>
      </c>
      <c r="C43" s="536"/>
      <c r="D43" s="99">
        <f>Investitie!F77</f>
        <v>0</v>
      </c>
      <c r="E43" s="99">
        <f>Investitie!G77</f>
        <v>0</v>
      </c>
      <c r="F43" s="99">
        <f>Investitie!H77</f>
        <v>0</v>
      </c>
      <c r="G43" s="99">
        <f>Investitie!I77</f>
        <v>0</v>
      </c>
      <c r="H43" s="168"/>
      <c r="J43" s="168"/>
      <c r="K43" s="168"/>
      <c r="L43" s="168"/>
      <c r="M43" s="168"/>
    </row>
    <row r="44" spans="1:18" ht="25.75" x14ac:dyDescent="0.4">
      <c r="A44" s="213" t="str">
        <f>Investitie!B88</f>
        <v>ASISTENŢĂ FINANCIARĂ NERAMBURSABILĂ SOLICITATĂ</v>
      </c>
      <c r="B44" s="91" t="e">
        <f>SUM(D44:G44)</f>
        <v>#DIV/0!</v>
      </c>
      <c r="C44" s="537"/>
      <c r="D44" s="99" t="e">
        <f>Investitie!F88</f>
        <v>#DIV/0!</v>
      </c>
      <c r="E44" s="99" t="e">
        <f>Investitie!G88</f>
        <v>#DIV/0!</v>
      </c>
      <c r="F44" s="99" t="e">
        <f>Investitie!H88</f>
        <v>#DIV/0!</v>
      </c>
      <c r="G44" s="99" t="e">
        <f>Investitie!I88</f>
        <v>#DIV/0!</v>
      </c>
      <c r="H44" s="168"/>
      <c r="J44" s="168"/>
      <c r="K44" s="168"/>
      <c r="L44" s="168"/>
      <c r="M44" s="168"/>
    </row>
    <row r="45" spans="1:18" ht="15.45" x14ac:dyDescent="0.4">
      <c r="A45" s="213" t="str">
        <f>Investitie!B89</f>
        <v>CONTRIBUTIE PROPRIE, din care:</v>
      </c>
      <c r="B45" s="91" t="e">
        <f>SUM(D45:G45)</f>
        <v>#DIV/0!</v>
      </c>
      <c r="C45" s="537"/>
      <c r="D45" s="99" t="e">
        <f>Investitie!F89</f>
        <v>#DIV/0!</v>
      </c>
      <c r="E45" s="99" t="e">
        <f>Investitie!G89</f>
        <v>#DIV/0!</v>
      </c>
      <c r="F45" s="99" t="e">
        <f>Investitie!H89</f>
        <v>#DIV/0!</v>
      </c>
      <c r="G45" s="99" t="e">
        <f>Investitie!I89</f>
        <v>#DIV/0!</v>
      </c>
      <c r="H45" s="168"/>
      <c r="J45" s="168"/>
      <c r="K45" s="168"/>
      <c r="L45" s="168"/>
      <c r="M45" s="168"/>
    </row>
    <row r="46" spans="1:18" x14ac:dyDescent="0.4">
      <c r="A46" s="213" t="str">
        <f>Investitie!B90</f>
        <v>Surse proprii</v>
      </c>
      <c r="B46" s="91" t="e">
        <f>SUM(D46:G46)</f>
        <v>#DIV/0!</v>
      </c>
      <c r="C46" s="537"/>
      <c r="D46" s="99" t="e">
        <f>Investitie!F90</f>
        <v>#DIV/0!</v>
      </c>
      <c r="E46" s="99" t="e">
        <f>Investitie!G90</f>
        <v>#DIV/0!</v>
      </c>
      <c r="F46" s="99" t="e">
        <f>Investitie!H90</f>
        <v>#DIV/0!</v>
      </c>
      <c r="G46" s="99" t="e">
        <f>Investitie!I90</f>
        <v>#DIV/0!</v>
      </c>
    </row>
    <row r="47" spans="1:18" ht="25.95" customHeight="1" x14ac:dyDescent="0.4">
      <c r="A47" s="213" t="str">
        <f>Investitie!B91</f>
        <v>Contributie publica (veniturile nete actualizate, pentru proiecte generatoare de venit)</v>
      </c>
      <c r="B47" s="91">
        <f>SUM(D47:G47)</f>
        <v>0</v>
      </c>
      <c r="C47" s="537"/>
      <c r="D47" s="99">
        <f>Investitie!F91</f>
        <v>0</v>
      </c>
      <c r="E47" s="99">
        <f>Investitie!G91</f>
        <v>0</v>
      </c>
      <c r="F47" s="99">
        <f>Investitie!H91</f>
        <v>0</v>
      </c>
      <c r="G47" s="99">
        <f>Investitie!I91</f>
        <v>0</v>
      </c>
    </row>
    <row r="48" spans="1:18" hidden="1" x14ac:dyDescent="0.4">
      <c r="A48" s="213"/>
      <c r="B48" s="91"/>
      <c r="C48" s="537"/>
      <c r="D48" s="99"/>
      <c r="E48" s="99"/>
      <c r="F48" s="99"/>
      <c r="G48" s="99"/>
    </row>
    <row r="49" spans="1:17" x14ac:dyDescent="0.4">
      <c r="A49" s="213" t="str">
        <f>Investitie!B92</f>
        <v>Imprumuturi bancare (surse imprumutate)</v>
      </c>
      <c r="B49" s="91">
        <f>SUM(D49:G49)</f>
        <v>0</v>
      </c>
      <c r="C49" s="537"/>
      <c r="D49" s="99">
        <f>Investitie!F92</f>
        <v>0</v>
      </c>
      <c r="E49" s="99">
        <f>Investitie!G92</f>
        <v>0</v>
      </c>
      <c r="F49" s="99">
        <f>Investitie!H92</f>
        <v>0</v>
      </c>
      <c r="G49" s="99">
        <f>Investitie!I92</f>
        <v>0</v>
      </c>
    </row>
    <row r="50" spans="1:17" x14ac:dyDescent="0.4">
      <c r="C50" s="537"/>
    </row>
    <row r="51" spans="1:17" x14ac:dyDescent="0.4">
      <c r="A51" s="213" t="str">
        <f>Investitie!B100</f>
        <v>Rambursare imprumut (incl.dobanzi)</v>
      </c>
      <c r="B51" s="91">
        <f>SUM(D51:G51)</f>
        <v>0</v>
      </c>
      <c r="C51" s="531"/>
      <c r="D51" s="133">
        <f>Investitie!F100</f>
        <v>0</v>
      </c>
      <c r="E51" s="133">
        <f>Investitie!G100</f>
        <v>0</v>
      </c>
      <c r="F51" s="133">
        <f>Investitie!H100</f>
        <v>0</v>
      </c>
      <c r="G51" s="133">
        <f>Investitie!I100</f>
        <v>0</v>
      </c>
      <c r="H51" s="133">
        <f>Investitie!J100</f>
        <v>0</v>
      </c>
      <c r="I51" s="133">
        <f>Investitie!K100</f>
        <v>0</v>
      </c>
      <c r="J51" s="133">
        <f>Investitie!L100</f>
        <v>0</v>
      </c>
      <c r="K51" s="133">
        <f>Investitie!M100</f>
        <v>0</v>
      </c>
      <c r="L51" s="133">
        <f>Investitie!N100</f>
        <v>0</v>
      </c>
      <c r="M51" s="133">
        <f>Investitie!O100</f>
        <v>0</v>
      </c>
      <c r="N51" s="133">
        <f>Investitie!P100</f>
        <v>0</v>
      </c>
      <c r="O51" s="133">
        <f>Investitie!Q100</f>
        <v>0</v>
      </c>
      <c r="P51" s="133">
        <f>Investitie!R100</f>
        <v>0</v>
      </c>
      <c r="Q51" s="133">
        <f>Investitie!S100</f>
        <v>0</v>
      </c>
    </row>
    <row r="53" spans="1:17" x14ac:dyDescent="0.4">
      <c r="B53" s="66"/>
      <c r="C53" s="66"/>
      <c r="D53" s="66"/>
      <c r="E53" s="66"/>
      <c r="F53" s="66"/>
      <c r="G53" s="66"/>
      <c r="H53" s="66"/>
      <c r="J53" s="66"/>
      <c r="K53" s="66"/>
      <c r="L53" s="66"/>
      <c r="M53" s="66"/>
      <c r="N53" s="66"/>
      <c r="O53" s="66"/>
      <c r="P53" s="66"/>
      <c r="Q53" s="66"/>
    </row>
  </sheetData>
  <mergeCells count="6">
    <mergeCell ref="C43:C51"/>
    <mergeCell ref="A1:D1"/>
    <mergeCell ref="A2:H2"/>
    <mergeCell ref="A4:M4"/>
    <mergeCell ref="D5:Q5"/>
    <mergeCell ref="C7:C3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8"/>
  <sheetViews>
    <sheetView topLeftCell="A21" workbookViewId="0">
      <selection activeCell="B23" sqref="B23"/>
    </sheetView>
  </sheetViews>
  <sheetFormatPr defaultColWidth="8.84375" defaultRowHeight="14.6" x14ac:dyDescent="0.4"/>
  <cols>
    <col min="1" max="1" width="33.69140625" style="262" customWidth="1"/>
    <col min="2" max="2" width="20.84375" bestFit="1" customWidth="1"/>
    <col min="3" max="4" width="16.53515625" style="263" customWidth="1"/>
    <col min="5" max="17" width="16.53515625" customWidth="1"/>
  </cols>
  <sheetData>
    <row r="1" spans="1:17" ht="33" customHeight="1" x14ac:dyDescent="0.45">
      <c r="A1" s="541" t="s">
        <v>364</v>
      </c>
      <c r="B1" s="541"/>
      <c r="C1" s="541"/>
      <c r="D1" s="541"/>
      <c r="E1" s="541"/>
      <c r="F1" s="541"/>
      <c r="G1" s="261"/>
      <c r="H1" s="261"/>
      <c r="I1" s="261"/>
      <c r="J1" s="261"/>
      <c r="K1" s="261"/>
      <c r="L1" s="261"/>
    </row>
    <row r="2" spans="1:17" ht="19.5" customHeight="1" x14ac:dyDescent="0.4">
      <c r="A2" s="552" t="s">
        <v>227</v>
      </c>
      <c r="B2" s="552"/>
      <c r="C2" s="552"/>
      <c r="D2" s="552"/>
      <c r="E2" s="552"/>
      <c r="F2" s="552"/>
      <c r="G2" s="552"/>
      <c r="H2" s="552"/>
      <c r="I2" s="552"/>
      <c r="J2" s="552"/>
      <c r="K2" s="552"/>
      <c r="L2" s="552"/>
    </row>
    <row r="4" spans="1:17" x14ac:dyDescent="0.4">
      <c r="A4" s="264" t="s">
        <v>228</v>
      </c>
      <c r="B4" s="265">
        <v>0.04</v>
      </c>
    </row>
    <row r="5" spans="1:17" s="268" customFormat="1" ht="12.9" x14ac:dyDescent="0.35">
      <c r="A5" s="233" t="s">
        <v>229</v>
      </c>
      <c r="B5" s="266" t="s">
        <v>31</v>
      </c>
      <c r="C5" s="267"/>
      <c r="D5" s="267">
        <v>1</v>
      </c>
      <c r="E5" s="267">
        <v>2</v>
      </c>
      <c r="F5" s="267">
        <v>3</v>
      </c>
      <c r="G5" s="267">
        <v>4</v>
      </c>
      <c r="H5" s="267">
        <v>5</v>
      </c>
      <c r="I5" s="267">
        <v>6</v>
      </c>
      <c r="J5" s="267">
        <v>7</v>
      </c>
      <c r="K5" s="267">
        <v>8</v>
      </c>
      <c r="L5" s="267">
        <v>9</v>
      </c>
      <c r="M5" s="267">
        <v>10</v>
      </c>
      <c r="N5" s="267">
        <v>11</v>
      </c>
      <c r="O5" s="267">
        <v>12</v>
      </c>
      <c r="P5" s="267">
        <v>13</v>
      </c>
      <c r="Q5" s="267">
        <v>14</v>
      </c>
    </row>
    <row r="6" spans="1:17" s="93" customFormat="1" ht="12.9" x14ac:dyDescent="0.35">
      <c r="A6" s="269" t="s">
        <v>230</v>
      </c>
      <c r="B6" s="65">
        <f t="shared" ref="B6:B13" si="0">SUM(D6:Q6)</f>
        <v>0</v>
      </c>
      <c r="C6" s="123"/>
      <c r="D6" s="123">
        <f>'Proiectii financiare marginale'!D19-SUM('Proiectii financiare marginale'!D14:D15)</f>
        <v>0</v>
      </c>
      <c r="E6" s="123">
        <f>'Proiectii financiare marginale'!E19-SUM('Proiectii financiare marginale'!E14:E15)</f>
        <v>0</v>
      </c>
      <c r="F6" s="123">
        <f>'Proiectii financiare marginale'!F19-SUM('Proiectii financiare marginale'!F14:F15)</f>
        <v>0</v>
      </c>
      <c r="G6" s="123">
        <f>'Proiectii financiare marginale'!G19-SUM('Proiectii financiare marginale'!G14:G15)</f>
        <v>0</v>
      </c>
      <c r="H6" s="123">
        <f>'Proiectii financiare marginale'!H19-SUM('Proiectii financiare marginale'!H14:H15)</f>
        <v>0</v>
      </c>
      <c r="I6" s="123">
        <f>'Proiectii financiare marginale'!I19-SUM('Proiectii financiare marginale'!I14:I15)</f>
        <v>0</v>
      </c>
      <c r="J6" s="123">
        <f>'Proiectii financiare marginale'!J19-SUM('Proiectii financiare marginale'!J14:J15)</f>
        <v>0</v>
      </c>
      <c r="K6" s="123">
        <f>'Proiectii financiare marginale'!K19-SUM('Proiectii financiare marginale'!K14:K15)</f>
        <v>0</v>
      </c>
      <c r="L6" s="123">
        <f>'Proiectii financiare marginale'!L19-SUM('Proiectii financiare marginale'!L14:L15)</f>
        <v>0</v>
      </c>
      <c r="M6" s="123">
        <f>'Proiectii financiare marginale'!M19-SUM('Proiectii financiare marginale'!M14:M15)</f>
        <v>0</v>
      </c>
      <c r="N6" s="123">
        <f>'Proiectii financiare marginale'!N19-SUM('Proiectii financiare marginale'!N14:N15)</f>
        <v>0</v>
      </c>
      <c r="O6" s="123">
        <f>'Proiectii financiare marginale'!O19-SUM('Proiectii financiare marginale'!O14:O15)</f>
        <v>0</v>
      </c>
      <c r="P6" s="123">
        <f>'Proiectii financiare marginale'!P19-SUM('Proiectii financiare marginale'!P14:P15)</f>
        <v>0</v>
      </c>
      <c r="Q6" s="123">
        <f>'Proiectii financiare marginale'!Q19-SUM('Proiectii financiare marginale'!Q14:Q15)</f>
        <v>0</v>
      </c>
    </row>
    <row r="7" spans="1:17" s="93" customFormat="1" ht="12.9" x14ac:dyDescent="0.35">
      <c r="A7" s="270" t="s">
        <v>231</v>
      </c>
      <c r="B7" s="65">
        <f t="shared" si="0"/>
        <v>0</v>
      </c>
      <c r="C7" s="271"/>
      <c r="D7" s="271"/>
      <c r="E7" s="271"/>
      <c r="F7" s="271"/>
      <c r="G7" s="271"/>
      <c r="H7" s="271"/>
      <c r="I7" s="271"/>
      <c r="J7" s="271"/>
      <c r="K7" s="271"/>
      <c r="L7" s="271"/>
      <c r="M7" s="271"/>
      <c r="N7" s="271"/>
      <c r="O7" s="271"/>
      <c r="P7" s="271"/>
      <c r="Q7" s="271">
        <f>O75</f>
        <v>0</v>
      </c>
    </row>
    <row r="8" spans="1:17" s="87" customFormat="1" ht="12.9" x14ac:dyDescent="0.3">
      <c r="A8" s="272" t="s">
        <v>232</v>
      </c>
      <c r="B8" s="273">
        <f t="shared" si="0"/>
        <v>0</v>
      </c>
      <c r="C8" s="274"/>
      <c r="D8" s="274">
        <f>D6+D7</f>
        <v>0</v>
      </c>
      <c r="E8" s="274">
        <f t="shared" ref="E8:Q8" si="1">E6+E7</f>
        <v>0</v>
      </c>
      <c r="F8" s="274">
        <f t="shared" si="1"/>
        <v>0</v>
      </c>
      <c r="G8" s="274">
        <f t="shared" si="1"/>
        <v>0</v>
      </c>
      <c r="H8" s="274">
        <f t="shared" si="1"/>
        <v>0</v>
      </c>
      <c r="I8" s="274">
        <f t="shared" si="1"/>
        <v>0</v>
      </c>
      <c r="J8" s="274">
        <f t="shared" si="1"/>
        <v>0</v>
      </c>
      <c r="K8" s="274">
        <f t="shared" si="1"/>
        <v>0</v>
      </c>
      <c r="L8" s="274">
        <f t="shared" si="1"/>
        <v>0</v>
      </c>
      <c r="M8" s="274">
        <f t="shared" si="1"/>
        <v>0</v>
      </c>
      <c r="N8" s="274">
        <f t="shared" si="1"/>
        <v>0</v>
      </c>
      <c r="O8" s="274">
        <f t="shared" si="1"/>
        <v>0</v>
      </c>
      <c r="P8" s="274">
        <f t="shared" si="1"/>
        <v>0</v>
      </c>
      <c r="Q8" s="274">
        <f t="shared" si="1"/>
        <v>0</v>
      </c>
    </row>
    <row r="9" spans="1:17" s="93" customFormat="1" ht="12.9" x14ac:dyDescent="0.35">
      <c r="A9" s="269" t="s">
        <v>233</v>
      </c>
      <c r="B9" s="65">
        <f t="shared" si="0"/>
        <v>0</v>
      </c>
      <c r="C9" s="65"/>
      <c r="D9" s="65">
        <f>'Proiectii financiare marginale'!D37</f>
        <v>0</v>
      </c>
      <c r="E9" s="65">
        <f>'Proiectii financiare marginale'!E37</f>
        <v>0</v>
      </c>
      <c r="F9" s="65">
        <f>'Proiectii financiare marginale'!F37</f>
        <v>0</v>
      </c>
      <c r="G9" s="65">
        <f>'Proiectii financiare marginale'!G37</f>
        <v>0</v>
      </c>
      <c r="H9" s="65">
        <f>'Proiectii financiare marginale'!H37</f>
        <v>0</v>
      </c>
      <c r="I9" s="65">
        <f>'Proiectii financiare marginale'!I37</f>
        <v>0</v>
      </c>
      <c r="J9" s="65">
        <f>'Proiectii financiare marginale'!J37</f>
        <v>0</v>
      </c>
      <c r="K9" s="65">
        <f>'Proiectii financiare marginale'!K37</f>
        <v>0</v>
      </c>
      <c r="L9" s="65">
        <f>'Proiectii financiare marginale'!L37</f>
        <v>0</v>
      </c>
      <c r="M9" s="65">
        <f>'Proiectii financiare marginale'!M37</f>
        <v>0</v>
      </c>
      <c r="N9" s="65">
        <f>'Proiectii financiare marginale'!N37</f>
        <v>0</v>
      </c>
      <c r="O9" s="65">
        <f>'Proiectii financiare marginale'!O37</f>
        <v>0</v>
      </c>
      <c r="P9" s="65">
        <f>'Proiectii financiare marginale'!P37</f>
        <v>0</v>
      </c>
      <c r="Q9" s="65">
        <f>'Proiectii financiare marginale'!Q37</f>
        <v>0</v>
      </c>
    </row>
    <row r="10" spans="1:17" s="93" customFormat="1" ht="12.9" x14ac:dyDescent="0.35">
      <c r="A10" s="270" t="s">
        <v>234</v>
      </c>
      <c r="B10" s="65">
        <f t="shared" si="0"/>
        <v>0</v>
      </c>
      <c r="C10" s="65"/>
      <c r="D10" s="65">
        <f>Investitie!F77</f>
        <v>0</v>
      </c>
      <c r="E10" s="65">
        <f>Investitie!G77</f>
        <v>0</v>
      </c>
      <c r="F10" s="65">
        <f>Investitie!H77</f>
        <v>0</v>
      </c>
      <c r="G10" s="65">
        <f>Investitie!I77</f>
        <v>0</v>
      </c>
      <c r="H10" s="65"/>
      <c r="I10" s="65"/>
      <c r="J10" s="65"/>
      <c r="K10" s="65"/>
      <c r="L10" s="65"/>
      <c r="M10" s="65"/>
      <c r="N10" s="65"/>
      <c r="O10" s="65"/>
      <c r="P10" s="65"/>
      <c r="Q10" s="65"/>
    </row>
    <row r="11" spans="1:17" s="87" customFormat="1" ht="12.9" x14ac:dyDescent="0.3">
      <c r="A11" s="272" t="s">
        <v>235</v>
      </c>
      <c r="B11" s="273">
        <f t="shared" si="0"/>
        <v>0</v>
      </c>
      <c r="C11" s="273"/>
      <c r="D11" s="273">
        <f>SUM(D9:D10)</f>
        <v>0</v>
      </c>
      <c r="E11" s="273">
        <f t="shared" ref="E11:M11" si="2">SUM(E9:E10)</f>
        <v>0</v>
      </c>
      <c r="F11" s="273">
        <f t="shared" si="2"/>
        <v>0</v>
      </c>
      <c r="G11" s="273">
        <f t="shared" si="2"/>
        <v>0</v>
      </c>
      <c r="H11" s="273">
        <f t="shared" si="2"/>
        <v>0</v>
      </c>
      <c r="I11" s="273">
        <f t="shared" si="2"/>
        <v>0</v>
      </c>
      <c r="J11" s="273">
        <f t="shared" si="2"/>
        <v>0</v>
      </c>
      <c r="K11" s="273">
        <f t="shared" si="2"/>
        <v>0</v>
      </c>
      <c r="L11" s="273">
        <f t="shared" si="2"/>
        <v>0</v>
      </c>
      <c r="M11" s="273">
        <f t="shared" si="2"/>
        <v>0</v>
      </c>
      <c r="N11" s="273">
        <f>SUM(N9:N10)</f>
        <v>0</v>
      </c>
      <c r="O11" s="273">
        <f t="shared" ref="O11:Q11" si="3">SUM(O9:O10)</f>
        <v>0</v>
      </c>
      <c r="P11" s="273">
        <f t="shared" si="3"/>
        <v>0</v>
      </c>
      <c r="Q11" s="273">
        <f t="shared" si="3"/>
        <v>0</v>
      </c>
    </row>
    <row r="12" spans="1:17" s="87" customFormat="1" ht="12.9" x14ac:dyDescent="0.3">
      <c r="A12" s="275" t="s">
        <v>236</v>
      </c>
      <c r="B12" s="98">
        <f t="shared" si="0"/>
        <v>0</v>
      </c>
      <c r="C12" s="98"/>
      <c r="D12" s="98">
        <f>D8-D11</f>
        <v>0</v>
      </c>
      <c r="E12" s="98">
        <f t="shared" ref="E12:Q12" si="4">E8-E11</f>
        <v>0</v>
      </c>
      <c r="F12" s="98">
        <f t="shared" si="4"/>
        <v>0</v>
      </c>
      <c r="G12" s="98">
        <f t="shared" si="4"/>
        <v>0</v>
      </c>
      <c r="H12" s="98">
        <f t="shared" si="4"/>
        <v>0</v>
      </c>
      <c r="I12" s="98">
        <f t="shared" si="4"/>
        <v>0</v>
      </c>
      <c r="J12" s="98">
        <f t="shared" si="4"/>
        <v>0</v>
      </c>
      <c r="K12" s="98">
        <f t="shared" si="4"/>
        <v>0</v>
      </c>
      <c r="L12" s="98">
        <f t="shared" si="4"/>
        <v>0</v>
      </c>
      <c r="M12" s="98">
        <f t="shared" si="4"/>
        <v>0</v>
      </c>
      <c r="N12" s="98">
        <f t="shared" si="4"/>
        <v>0</v>
      </c>
      <c r="O12" s="98">
        <f t="shared" si="4"/>
        <v>0</v>
      </c>
      <c r="P12" s="98">
        <f t="shared" si="4"/>
        <v>0</v>
      </c>
      <c r="Q12" s="98">
        <f t="shared" si="4"/>
        <v>0</v>
      </c>
    </row>
    <row r="13" spans="1:17" s="278" customFormat="1" ht="12.9" x14ac:dyDescent="0.3">
      <c r="A13" s="276" t="s">
        <v>237</v>
      </c>
      <c r="B13" s="277">
        <f t="shared" si="0"/>
        <v>0</v>
      </c>
      <c r="C13" s="277"/>
      <c r="D13" s="277">
        <f>D12*POWER(1+$B$4,-D5)</f>
        <v>0</v>
      </c>
      <c r="E13" s="277">
        <f t="shared" ref="E13:Q13" si="5">E12*POWER(1+$B$4,-E5)</f>
        <v>0</v>
      </c>
      <c r="F13" s="277">
        <f t="shared" si="5"/>
        <v>0</v>
      </c>
      <c r="G13" s="277">
        <f t="shared" si="5"/>
        <v>0</v>
      </c>
      <c r="H13" s="277">
        <f t="shared" si="5"/>
        <v>0</v>
      </c>
      <c r="I13" s="277">
        <f t="shared" si="5"/>
        <v>0</v>
      </c>
      <c r="J13" s="277">
        <f t="shared" si="5"/>
        <v>0</v>
      </c>
      <c r="K13" s="277">
        <f t="shared" si="5"/>
        <v>0</v>
      </c>
      <c r="L13" s="277">
        <f t="shared" si="5"/>
        <v>0</v>
      </c>
      <c r="M13" s="277">
        <f t="shared" si="5"/>
        <v>0</v>
      </c>
      <c r="N13" s="277">
        <f t="shared" si="5"/>
        <v>0</v>
      </c>
      <c r="O13" s="277">
        <f t="shared" si="5"/>
        <v>0</v>
      </c>
      <c r="P13" s="277">
        <f t="shared" si="5"/>
        <v>0</v>
      </c>
      <c r="Q13" s="277">
        <f t="shared" si="5"/>
        <v>0</v>
      </c>
    </row>
    <row r="14" spans="1:17" s="87" customFormat="1" ht="12.9" x14ac:dyDescent="0.3">
      <c r="A14" s="275" t="s">
        <v>238</v>
      </c>
      <c r="B14" s="98">
        <f>'Funding-gap'!D15</f>
        <v>0</v>
      </c>
      <c r="C14" s="116"/>
      <c r="D14" s="116"/>
      <c r="E14" s="116"/>
      <c r="F14" s="116"/>
      <c r="G14" s="116"/>
      <c r="H14" s="116"/>
      <c r="I14" s="116"/>
      <c r="J14" s="116"/>
      <c r="K14" s="116"/>
      <c r="L14" s="116"/>
      <c r="M14" s="116"/>
      <c r="N14" s="116"/>
      <c r="O14" s="116"/>
      <c r="P14" s="116"/>
      <c r="Q14" s="116"/>
    </row>
    <row r="15" spans="1:17" s="230" customFormat="1" ht="15" x14ac:dyDescent="0.35">
      <c r="A15" s="377"/>
      <c r="B15" s="378"/>
      <c r="C15" s="117"/>
      <c r="D15" s="117"/>
      <c r="E15" s="279"/>
    </row>
    <row r="16" spans="1:17" s="230" customFormat="1" ht="46.95" customHeight="1" x14ac:dyDescent="0.35">
      <c r="A16" s="553" t="s">
        <v>239</v>
      </c>
      <c r="B16" s="553"/>
      <c r="C16" s="553"/>
      <c r="D16" s="553"/>
      <c r="E16" s="280"/>
    </row>
    <row r="17" spans="1:13" s="93" customFormat="1" ht="39.65" customHeight="1" x14ac:dyDescent="0.35">
      <c r="A17" s="553" t="s">
        <v>240</v>
      </c>
      <c r="B17" s="553"/>
      <c r="C17" s="553"/>
      <c r="D17" s="553"/>
      <c r="E17" s="282"/>
    </row>
    <row r="19" spans="1:13" ht="15.45" x14ac:dyDescent="0.4">
      <c r="A19" s="283"/>
      <c r="B19" s="279"/>
      <c r="C19" s="279"/>
      <c r="D19" s="279"/>
      <c r="E19" s="279"/>
      <c r="F19" s="279"/>
      <c r="G19" s="230"/>
      <c r="H19" s="230"/>
      <c r="I19" s="230"/>
      <c r="J19" s="117"/>
      <c r="K19" s="117"/>
    </row>
    <row r="20" spans="1:13" ht="30" x14ac:dyDescent="0.4">
      <c r="A20" s="379" t="s">
        <v>418</v>
      </c>
      <c r="B20" s="385"/>
      <c r="C20" s="117"/>
      <c r="D20" s="117"/>
      <c r="E20" s="117"/>
      <c r="F20" s="117"/>
      <c r="G20" s="230"/>
      <c r="H20" s="230"/>
      <c r="I20" s="230"/>
      <c r="J20" s="117"/>
      <c r="K20" s="117"/>
    </row>
    <row r="21" spans="1:13" ht="75" x14ac:dyDescent="0.4">
      <c r="A21" s="379" t="s">
        <v>552</v>
      </c>
      <c r="B21" s="453">
        <f>'Deviz general'!E14+'Deviz general'!E17+'Deviz general'!E51-'Deviz general'!E49-'Deviz general'!E50+'Deviz general'!E64-'Deviz general'!E56</f>
        <v>0</v>
      </c>
      <c r="C21" s="117"/>
      <c r="E21" s="117"/>
      <c r="F21" s="117"/>
      <c r="G21" s="93"/>
      <c r="H21" s="93"/>
      <c r="I21" s="93"/>
      <c r="J21" s="117"/>
      <c r="K21" s="117"/>
    </row>
    <row r="22" spans="1:13" ht="29.4" customHeight="1" x14ac:dyDescent="0.4">
      <c r="A22" s="379" t="s">
        <v>549</v>
      </c>
      <c r="B22" s="382" t="e">
        <f>B21/B20</f>
        <v>#DIV/0!</v>
      </c>
    </row>
    <row r="23" spans="1:13" ht="28.95" customHeight="1" x14ac:dyDescent="0.4">
      <c r="A23" s="381" t="s">
        <v>550</v>
      </c>
      <c r="B23" s="453">
        <v>13000</v>
      </c>
      <c r="C23" s="380"/>
      <c r="D23" s="380"/>
    </row>
    <row r="24" spans="1:13" x14ac:dyDescent="0.4">
      <c r="A24" s="452" t="s">
        <v>551</v>
      </c>
      <c r="B24" s="454" t="e">
        <f>B22/B23</f>
        <v>#DIV/0!</v>
      </c>
    </row>
    <row r="25" spans="1:13" ht="11.25" customHeight="1" x14ac:dyDescent="0.4"/>
    <row r="26" spans="1:13" s="285" customFormat="1" ht="7.5" customHeight="1" x14ac:dyDescent="0.3">
      <c r="A26" s="554" t="s">
        <v>241</v>
      </c>
      <c r="B26" s="555"/>
      <c r="C26" s="555"/>
      <c r="D26" s="555"/>
      <c r="E26" s="555"/>
      <c r="F26" s="555"/>
      <c r="G26" s="555"/>
      <c r="H26" s="555"/>
      <c r="I26" s="555"/>
      <c r="J26" s="555"/>
      <c r="K26" s="556"/>
      <c r="L26" s="284"/>
      <c r="M26" s="284"/>
    </row>
    <row r="27" spans="1:13" s="285" customFormat="1" ht="1.5" customHeight="1" x14ac:dyDescent="0.3">
      <c r="A27" s="557"/>
      <c r="B27" s="558"/>
      <c r="C27" s="558"/>
      <c r="D27" s="558"/>
      <c r="E27" s="558"/>
      <c r="F27" s="558"/>
      <c r="G27" s="558"/>
      <c r="H27" s="558"/>
      <c r="I27" s="558"/>
      <c r="J27" s="558"/>
      <c r="K27" s="559"/>
      <c r="L27" s="284"/>
      <c r="M27" s="284"/>
    </row>
    <row r="28" spans="1:13" s="285" customFormat="1" ht="11.6" x14ac:dyDescent="0.3">
      <c r="A28" s="557"/>
      <c r="B28" s="558"/>
      <c r="C28" s="558"/>
      <c r="D28" s="558"/>
      <c r="E28" s="558"/>
      <c r="F28" s="558"/>
      <c r="G28" s="558"/>
      <c r="H28" s="558"/>
      <c r="I28" s="558"/>
      <c r="J28" s="558"/>
      <c r="K28" s="559"/>
      <c r="L28" s="284"/>
      <c r="M28" s="284"/>
    </row>
    <row r="29" spans="1:13" s="285" customFormat="1" ht="11.6" x14ac:dyDescent="0.3">
      <c r="A29" s="557"/>
      <c r="B29" s="558"/>
      <c r="C29" s="558"/>
      <c r="D29" s="558"/>
      <c r="E29" s="558"/>
      <c r="F29" s="558"/>
      <c r="G29" s="558"/>
      <c r="H29" s="558"/>
      <c r="I29" s="558"/>
      <c r="J29" s="558"/>
      <c r="K29" s="559"/>
      <c r="L29" s="284"/>
      <c r="M29" s="284"/>
    </row>
    <row r="30" spans="1:13" s="285" customFormat="1" ht="10.5" customHeight="1" x14ac:dyDescent="0.3">
      <c r="A30" s="557"/>
      <c r="B30" s="558"/>
      <c r="C30" s="558"/>
      <c r="D30" s="558"/>
      <c r="E30" s="558"/>
      <c r="F30" s="558"/>
      <c r="G30" s="558"/>
      <c r="H30" s="558"/>
      <c r="I30" s="558"/>
      <c r="J30" s="558"/>
      <c r="K30" s="559"/>
      <c r="L30" s="284"/>
      <c r="M30" s="284"/>
    </row>
    <row r="31" spans="1:13" s="285" customFormat="1" ht="11.6" hidden="1" x14ac:dyDescent="0.3">
      <c r="A31" s="557"/>
      <c r="B31" s="558"/>
      <c r="C31" s="558"/>
      <c r="D31" s="558"/>
      <c r="E31" s="558"/>
      <c r="F31" s="558"/>
      <c r="G31" s="558"/>
      <c r="H31" s="558"/>
      <c r="I31" s="558"/>
      <c r="J31" s="558"/>
      <c r="K31" s="559"/>
      <c r="L31" s="284"/>
      <c r="M31" s="284"/>
    </row>
    <row r="32" spans="1:13" s="285" customFormat="1" ht="9" customHeight="1" x14ac:dyDescent="0.3">
      <c r="A32" s="560"/>
      <c r="B32" s="561"/>
      <c r="C32" s="561"/>
      <c r="D32" s="561"/>
      <c r="E32" s="561"/>
      <c r="F32" s="561"/>
      <c r="G32" s="561"/>
      <c r="H32" s="561"/>
      <c r="I32" s="561"/>
      <c r="J32" s="561"/>
      <c r="K32" s="562"/>
      <c r="L32" s="284"/>
      <c r="M32" s="284"/>
    </row>
    <row r="33" spans="1:13" s="285" customFormat="1" ht="11.6" x14ac:dyDescent="0.3">
      <c r="A33" s="287"/>
      <c r="B33" s="287"/>
      <c r="C33" s="287"/>
      <c r="D33" s="287"/>
      <c r="E33" s="287"/>
      <c r="F33" s="287"/>
      <c r="G33" s="287"/>
      <c r="H33" s="287"/>
      <c r="I33" s="287"/>
      <c r="J33" s="287"/>
      <c r="K33" s="287"/>
      <c r="L33" s="284"/>
      <c r="M33" s="284"/>
    </row>
    <row r="34" spans="1:13" s="285" customFormat="1" ht="11.6" x14ac:dyDescent="0.3">
      <c r="A34" s="288"/>
      <c r="B34" s="287"/>
      <c r="C34" s="287"/>
      <c r="D34" s="287"/>
      <c r="E34" s="287"/>
      <c r="F34" s="287"/>
      <c r="G34" s="287"/>
      <c r="H34" s="287"/>
      <c r="I34" s="287"/>
      <c r="J34" s="287"/>
      <c r="K34" s="287"/>
      <c r="L34" s="284"/>
      <c r="M34" s="284"/>
    </row>
    <row r="35" spans="1:13" s="285" customFormat="1" ht="11.6" x14ac:dyDescent="0.3">
      <c r="A35" s="287"/>
      <c r="B35" s="287"/>
      <c r="C35" s="287"/>
      <c r="D35" s="287"/>
      <c r="E35" s="287"/>
      <c r="F35" s="287"/>
      <c r="G35" s="287"/>
      <c r="H35" s="287"/>
      <c r="I35" s="287"/>
      <c r="J35" s="287"/>
      <c r="K35" s="287"/>
      <c r="L35" s="284"/>
      <c r="M35" s="284"/>
    </row>
    <row r="36" spans="1:13" s="285" customFormat="1" ht="23.15" x14ac:dyDescent="0.3">
      <c r="A36" s="289" t="s">
        <v>242</v>
      </c>
      <c r="B36" s="289" t="s">
        <v>243</v>
      </c>
      <c r="C36" s="289" t="s">
        <v>244</v>
      </c>
      <c r="D36" s="289" t="s">
        <v>245</v>
      </c>
      <c r="E36" s="289" t="s">
        <v>246</v>
      </c>
      <c r="F36" s="287"/>
      <c r="G36" s="287"/>
      <c r="H36" s="287"/>
      <c r="I36" s="287"/>
      <c r="J36" s="287"/>
      <c r="K36" s="287"/>
      <c r="L36" s="284"/>
      <c r="M36" s="284"/>
    </row>
    <row r="37" spans="1:13" s="285" customFormat="1" ht="11.6" x14ac:dyDescent="0.3">
      <c r="A37" s="290" t="s">
        <v>247</v>
      </c>
      <c r="B37" s="291">
        <v>0</v>
      </c>
      <c r="C37" s="292" t="e">
        <f>B37/$B$68</f>
        <v>#DIV/0!</v>
      </c>
      <c r="D37" s="290">
        <v>0</v>
      </c>
      <c r="E37" s="293" t="e">
        <f>ROUND(C37*D37,0)</f>
        <v>#DIV/0!</v>
      </c>
      <c r="F37" s="287"/>
      <c r="G37" s="287"/>
      <c r="H37" s="287"/>
      <c r="I37" s="287"/>
      <c r="J37" s="287"/>
      <c r="K37" s="287"/>
      <c r="L37" s="284"/>
      <c r="M37" s="284"/>
    </row>
    <row r="38" spans="1:13" s="285" customFormat="1" ht="11.6" x14ac:dyDescent="0.3">
      <c r="A38" s="290" t="s">
        <v>248</v>
      </c>
      <c r="B38" s="291">
        <v>0</v>
      </c>
      <c r="C38" s="292" t="e">
        <f>B38/$B$68</f>
        <v>#DIV/0!</v>
      </c>
      <c r="D38" s="290">
        <v>0</v>
      </c>
      <c r="E38" s="293" t="e">
        <f>ROUND(C38*D38,0)</f>
        <v>#DIV/0!</v>
      </c>
      <c r="F38" s="287"/>
      <c r="G38" s="287"/>
      <c r="H38" s="287"/>
      <c r="I38" s="287"/>
      <c r="J38" s="287"/>
      <c r="K38" s="287"/>
      <c r="L38" s="284"/>
      <c r="M38" s="284"/>
    </row>
    <row r="39" spans="1:13" s="285" customFormat="1" ht="11.6" x14ac:dyDescent="0.3">
      <c r="A39" s="290" t="s">
        <v>249</v>
      </c>
      <c r="B39" s="291">
        <v>0</v>
      </c>
      <c r="C39" s="292" t="e">
        <f t="shared" ref="C39:C67" si="6">B39/$B$68</f>
        <v>#DIV/0!</v>
      </c>
      <c r="D39" s="290">
        <v>0</v>
      </c>
      <c r="E39" s="293" t="e">
        <f t="shared" ref="E39:E67" si="7">ROUND(C39*D39,0)</f>
        <v>#DIV/0!</v>
      </c>
      <c r="F39" s="287"/>
      <c r="G39" s="287"/>
      <c r="H39" s="287"/>
      <c r="I39" s="287"/>
      <c r="J39" s="287"/>
      <c r="K39" s="287"/>
      <c r="L39" s="284"/>
      <c r="M39" s="284"/>
    </row>
    <row r="40" spans="1:13" s="285" customFormat="1" ht="11.6" x14ac:dyDescent="0.3">
      <c r="A40" s="290" t="s">
        <v>250</v>
      </c>
      <c r="B40" s="291">
        <v>0</v>
      </c>
      <c r="C40" s="292" t="e">
        <f t="shared" si="6"/>
        <v>#DIV/0!</v>
      </c>
      <c r="D40" s="290">
        <v>0</v>
      </c>
      <c r="E40" s="293" t="e">
        <f t="shared" si="7"/>
        <v>#DIV/0!</v>
      </c>
      <c r="F40" s="287"/>
      <c r="G40" s="287"/>
      <c r="H40" s="287"/>
      <c r="I40" s="287"/>
      <c r="J40" s="287"/>
      <c r="K40" s="287"/>
      <c r="L40" s="284"/>
      <c r="M40" s="284"/>
    </row>
    <row r="41" spans="1:13" s="285" customFormat="1" ht="11.6" x14ac:dyDescent="0.3">
      <c r="A41" s="290" t="s">
        <v>251</v>
      </c>
      <c r="B41" s="291">
        <v>0</v>
      </c>
      <c r="C41" s="292" t="e">
        <f t="shared" si="6"/>
        <v>#DIV/0!</v>
      </c>
      <c r="D41" s="290">
        <v>0</v>
      </c>
      <c r="E41" s="293" t="e">
        <f t="shared" si="7"/>
        <v>#DIV/0!</v>
      </c>
      <c r="F41" s="287"/>
      <c r="G41" s="287"/>
      <c r="H41" s="287"/>
      <c r="I41" s="287"/>
      <c r="J41" s="287"/>
      <c r="K41" s="287"/>
      <c r="L41" s="284"/>
      <c r="M41" s="284"/>
    </row>
    <row r="42" spans="1:13" s="285" customFormat="1" ht="11.6" x14ac:dyDescent="0.3">
      <c r="A42" s="290" t="s">
        <v>252</v>
      </c>
      <c r="B42" s="291">
        <v>0</v>
      </c>
      <c r="C42" s="292" t="e">
        <f t="shared" si="6"/>
        <v>#DIV/0!</v>
      </c>
      <c r="D42" s="290">
        <v>0</v>
      </c>
      <c r="E42" s="293" t="e">
        <f t="shared" si="7"/>
        <v>#DIV/0!</v>
      </c>
      <c r="F42" s="287"/>
      <c r="G42" s="287"/>
      <c r="H42" s="287"/>
      <c r="I42" s="287"/>
      <c r="J42" s="287"/>
      <c r="K42" s="287"/>
      <c r="L42" s="284"/>
      <c r="M42" s="284"/>
    </row>
    <row r="43" spans="1:13" s="285" customFormat="1" ht="11.6" x14ac:dyDescent="0.3">
      <c r="A43" s="290" t="s">
        <v>253</v>
      </c>
      <c r="B43" s="291">
        <v>0</v>
      </c>
      <c r="C43" s="292" t="e">
        <f t="shared" si="6"/>
        <v>#DIV/0!</v>
      </c>
      <c r="D43" s="290">
        <v>0</v>
      </c>
      <c r="E43" s="293" t="e">
        <f t="shared" si="7"/>
        <v>#DIV/0!</v>
      </c>
      <c r="F43" s="287"/>
      <c r="G43" s="287"/>
      <c r="H43" s="287"/>
      <c r="I43" s="287"/>
      <c r="J43" s="287"/>
      <c r="K43" s="287"/>
      <c r="L43" s="284"/>
      <c r="M43" s="284"/>
    </row>
    <row r="44" spans="1:13" s="285" customFormat="1" ht="11.6" x14ac:dyDescent="0.3">
      <c r="A44" s="290" t="s">
        <v>254</v>
      </c>
      <c r="B44" s="291">
        <v>0</v>
      </c>
      <c r="C44" s="292" t="e">
        <f t="shared" si="6"/>
        <v>#DIV/0!</v>
      </c>
      <c r="D44" s="290">
        <v>0</v>
      </c>
      <c r="E44" s="293" t="e">
        <f t="shared" si="7"/>
        <v>#DIV/0!</v>
      </c>
      <c r="F44" s="287"/>
      <c r="G44" s="287"/>
      <c r="H44" s="287"/>
      <c r="I44" s="287"/>
      <c r="J44" s="287"/>
      <c r="K44" s="287"/>
      <c r="L44" s="284"/>
      <c r="M44" s="284"/>
    </row>
    <row r="45" spans="1:13" s="285" customFormat="1" ht="11.6" x14ac:dyDescent="0.3">
      <c r="A45" s="290" t="s">
        <v>255</v>
      </c>
      <c r="B45" s="291">
        <v>0</v>
      </c>
      <c r="C45" s="292" t="e">
        <f t="shared" si="6"/>
        <v>#DIV/0!</v>
      </c>
      <c r="D45" s="290">
        <v>0</v>
      </c>
      <c r="E45" s="293" t="e">
        <f t="shared" si="7"/>
        <v>#DIV/0!</v>
      </c>
      <c r="F45" s="287"/>
      <c r="G45" s="287"/>
      <c r="H45" s="287"/>
      <c r="I45" s="287"/>
      <c r="J45" s="287"/>
      <c r="K45" s="287"/>
      <c r="L45" s="284"/>
      <c r="M45" s="284"/>
    </row>
    <row r="46" spans="1:13" s="285" customFormat="1" ht="11.6" x14ac:dyDescent="0.3">
      <c r="A46" s="290" t="s">
        <v>256</v>
      </c>
      <c r="B46" s="291">
        <v>0</v>
      </c>
      <c r="C46" s="292" t="e">
        <f t="shared" si="6"/>
        <v>#DIV/0!</v>
      </c>
      <c r="D46" s="290">
        <v>0</v>
      </c>
      <c r="E46" s="293" t="e">
        <f t="shared" si="7"/>
        <v>#DIV/0!</v>
      </c>
      <c r="F46" s="287"/>
      <c r="G46" s="287"/>
      <c r="H46" s="287"/>
      <c r="I46" s="287"/>
      <c r="J46" s="287"/>
      <c r="K46" s="287"/>
      <c r="L46" s="284"/>
      <c r="M46" s="284"/>
    </row>
    <row r="47" spans="1:13" s="285" customFormat="1" ht="11.6" x14ac:dyDescent="0.3">
      <c r="A47" s="290" t="s">
        <v>257</v>
      </c>
      <c r="B47" s="291">
        <v>0</v>
      </c>
      <c r="C47" s="292" t="e">
        <f t="shared" si="6"/>
        <v>#DIV/0!</v>
      </c>
      <c r="D47" s="290">
        <v>0</v>
      </c>
      <c r="E47" s="293" t="e">
        <f t="shared" si="7"/>
        <v>#DIV/0!</v>
      </c>
      <c r="F47" s="287"/>
      <c r="G47" s="287"/>
      <c r="H47" s="287"/>
      <c r="I47" s="287"/>
      <c r="J47" s="287"/>
      <c r="K47" s="287"/>
      <c r="L47" s="284"/>
      <c r="M47" s="284"/>
    </row>
    <row r="48" spans="1:13" s="285" customFormat="1" ht="11.6" x14ac:dyDescent="0.3">
      <c r="A48" s="290" t="s">
        <v>258</v>
      </c>
      <c r="B48" s="291">
        <v>0</v>
      </c>
      <c r="C48" s="292" t="e">
        <f t="shared" si="6"/>
        <v>#DIV/0!</v>
      </c>
      <c r="D48" s="290">
        <v>0</v>
      </c>
      <c r="E48" s="293" t="e">
        <f t="shared" si="7"/>
        <v>#DIV/0!</v>
      </c>
      <c r="F48" s="287"/>
      <c r="G48" s="287"/>
      <c r="H48" s="287"/>
      <c r="I48" s="287"/>
      <c r="J48" s="287"/>
      <c r="K48" s="287"/>
      <c r="L48" s="284"/>
      <c r="M48" s="284"/>
    </row>
    <row r="49" spans="1:13" s="285" customFormat="1" ht="11.6" x14ac:dyDescent="0.3">
      <c r="A49" s="290" t="s">
        <v>259</v>
      </c>
      <c r="B49" s="291">
        <v>0</v>
      </c>
      <c r="C49" s="292" t="e">
        <f t="shared" si="6"/>
        <v>#DIV/0!</v>
      </c>
      <c r="D49" s="290">
        <v>0</v>
      </c>
      <c r="E49" s="293" t="e">
        <f t="shared" si="7"/>
        <v>#DIV/0!</v>
      </c>
      <c r="F49" s="287"/>
      <c r="G49" s="287"/>
      <c r="H49" s="287"/>
      <c r="I49" s="287"/>
      <c r="J49" s="287"/>
      <c r="K49" s="287"/>
      <c r="L49" s="284"/>
      <c r="M49" s="284"/>
    </row>
    <row r="50" spans="1:13" s="285" customFormat="1" ht="11.6" x14ac:dyDescent="0.3">
      <c r="A50" s="290" t="s">
        <v>260</v>
      </c>
      <c r="B50" s="291">
        <v>0</v>
      </c>
      <c r="C50" s="292" t="e">
        <f t="shared" si="6"/>
        <v>#DIV/0!</v>
      </c>
      <c r="D50" s="290">
        <v>0</v>
      </c>
      <c r="E50" s="293" t="e">
        <f t="shared" si="7"/>
        <v>#DIV/0!</v>
      </c>
      <c r="F50" s="287"/>
      <c r="G50" s="287"/>
      <c r="H50" s="287"/>
      <c r="I50" s="287"/>
      <c r="J50" s="287"/>
      <c r="K50" s="287"/>
      <c r="L50" s="284"/>
      <c r="M50" s="284"/>
    </row>
    <row r="51" spans="1:13" s="285" customFormat="1" ht="11.6" x14ac:dyDescent="0.3">
      <c r="A51" s="290" t="s">
        <v>261</v>
      </c>
      <c r="B51" s="291">
        <v>0</v>
      </c>
      <c r="C51" s="292" t="e">
        <f t="shared" si="6"/>
        <v>#DIV/0!</v>
      </c>
      <c r="D51" s="290">
        <v>0</v>
      </c>
      <c r="E51" s="293" t="e">
        <f t="shared" si="7"/>
        <v>#DIV/0!</v>
      </c>
      <c r="F51" s="287"/>
      <c r="G51" s="287"/>
      <c r="H51" s="287"/>
      <c r="I51" s="287"/>
      <c r="J51" s="287"/>
      <c r="K51" s="287"/>
      <c r="L51" s="284"/>
      <c r="M51" s="284"/>
    </row>
    <row r="52" spans="1:13" s="285" customFormat="1" ht="11.6" x14ac:dyDescent="0.3">
      <c r="A52" s="290" t="s">
        <v>262</v>
      </c>
      <c r="B52" s="291">
        <v>0</v>
      </c>
      <c r="C52" s="292" t="e">
        <f t="shared" si="6"/>
        <v>#DIV/0!</v>
      </c>
      <c r="D52" s="290">
        <v>0</v>
      </c>
      <c r="E52" s="293" t="e">
        <f t="shared" si="7"/>
        <v>#DIV/0!</v>
      </c>
      <c r="F52" s="287"/>
      <c r="G52" s="287"/>
      <c r="H52" s="287"/>
      <c r="I52" s="287"/>
      <c r="J52" s="287"/>
      <c r="K52" s="287"/>
      <c r="L52" s="284"/>
      <c r="M52" s="284"/>
    </row>
    <row r="53" spans="1:13" s="285" customFormat="1" ht="11.6" x14ac:dyDescent="0.3">
      <c r="A53" s="290" t="s">
        <v>263</v>
      </c>
      <c r="B53" s="291">
        <v>0</v>
      </c>
      <c r="C53" s="292" t="e">
        <f t="shared" si="6"/>
        <v>#DIV/0!</v>
      </c>
      <c r="D53" s="290">
        <v>0</v>
      </c>
      <c r="E53" s="293" t="e">
        <f t="shared" si="7"/>
        <v>#DIV/0!</v>
      </c>
      <c r="F53" s="287"/>
      <c r="G53" s="287"/>
      <c r="H53" s="287"/>
      <c r="I53" s="287"/>
      <c r="J53" s="287"/>
      <c r="K53" s="287"/>
      <c r="L53" s="284"/>
      <c r="M53" s="284"/>
    </row>
    <row r="54" spans="1:13" s="285" customFormat="1" ht="11.6" x14ac:dyDescent="0.3">
      <c r="A54" s="290" t="s">
        <v>264</v>
      </c>
      <c r="B54" s="291">
        <v>0</v>
      </c>
      <c r="C54" s="292" t="e">
        <f t="shared" si="6"/>
        <v>#DIV/0!</v>
      </c>
      <c r="D54" s="290">
        <v>0</v>
      </c>
      <c r="E54" s="293" t="e">
        <f t="shared" si="7"/>
        <v>#DIV/0!</v>
      </c>
      <c r="F54" s="287"/>
      <c r="G54" s="287"/>
      <c r="H54" s="287"/>
      <c r="I54" s="287"/>
      <c r="J54" s="287"/>
      <c r="K54" s="287"/>
      <c r="L54" s="284"/>
      <c r="M54" s="284"/>
    </row>
    <row r="55" spans="1:13" s="285" customFormat="1" ht="11.6" x14ac:dyDescent="0.3">
      <c r="A55" s="290" t="s">
        <v>265</v>
      </c>
      <c r="B55" s="291">
        <v>0</v>
      </c>
      <c r="C55" s="292" t="e">
        <f t="shared" si="6"/>
        <v>#DIV/0!</v>
      </c>
      <c r="D55" s="290">
        <v>0</v>
      </c>
      <c r="E55" s="293" t="e">
        <f t="shared" si="7"/>
        <v>#DIV/0!</v>
      </c>
      <c r="F55" s="287"/>
      <c r="G55" s="287"/>
      <c r="H55" s="287"/>
      <c r="I55" s="287"/>
      <c r="J55" s="287"/>
      <c r="K55" s="287"/>
      <c r="L55" s="284"/>
      <c r="M55" s="284"/>
    </row>
    <row r="56" spans="1:13" s="285" customFormat="1" ht="11.6" x14ac:dyDescent="0.3">
      <c r="A56" s="290" t="s">
        <v>266</v>
      </c>
      <c r="B56" s="291">
        <v>0</v>
      </c>
      <c r="C56" s="292" t="e">
        <f t="shared" si="6"/>
        <v>#DIV/0!</v>
      </c>
      <c r="D56" s="290">
        <v>0</v>
      </c>
      <c r="E56" s="293" t="e">
        <f t="shared" si="7"/>
        <v>#DIV/0!</v>
      </c>
      <c r="F56" s="287"/>
      <c r="G56" s="287"/>
      <c r="H56" s="287"/>
      <c r="I56" s="287"/>
      <c r="J56" s="287"/>
      <c r="K56" s="287"/>
      <c r="L56" s="284"/>
      <c r="M56" s="284"/>
    </row>
    <row r="57" spans="1:13" s="285" customFormat="1" ht="11.6" x14ac:dyDescent="0.3">
      <c r="A57" s="290" t="s">
        <v>267</v>
      </c>
      <c r="B57" s="291">
        <v>0</v>
      </c>
      <c r="C57" s="292" t="e">
        <f t="shared" si="6"/>
        <v>#DIV/0!</v>
      </c>
      <c r="D57" s="290">
        <v>0</v>
      </c>
      <c r="E57" s="293" t="e">
        <f t="shared" si="7"/>
        <v>#DIV/0!</v>
      </c>
      <c r="F57" s="287"/>
      <c r="G57" s="287"/>
      <c r="H57" s="287"/>
      <c r="I57" s="287"/>
      <c r="J57" s="287"/>
      <c r="K57" s="287"/>
      <c r="L57" s="284"/>
      <c r="M57" s="284"/>
    </row>
    <row r="58" spans="1:13" s="285" customFormat="1" ht="11.6" x14ac:dyDescent="0.3">
      <c r="A58" s="290" t="s">
        <v>268</v>
      </c>
      <c r="B58" s="291">
        <v>0</v>
      </c>
      <c r="C58" s="292" t="e">
        <f t="shared" si="6"/>
        <v>#DIV/0!</v>
      </c>
      <c r="D58" s="290">
        <v>0</v>
      </c>
      <c r="E58" s="293" t="e">
        <f t="shared" si="7"/>
        <v>#DIV/0!</v>
      </c>
      <c r="F58" s="287"/>
      <c r="G58" s="287"/>
      <c r="H58" s="287"/>
      <c r="I58" s="287"/>
      <c r="J58" s="287"/>
      <c r="K58" s="287"/>
      <c r="L58" s="284"/>
      <c r="M58" s="284"/>
    </row>
    <row r="59" spans="1:13" s="285" customFormat="1" ht="11.6" x14ac:dyDescent="0.3">
      <c r="A59" s="290" t="s">
        <v>269</v>
      </c>
      <c r="B59" s="291">
        <v>0</v>
      </c>
      <c r="C59" s="292" t="e">
        <f t="shared" si="6"/>
        <v>#DIV/0!</v>
      </c>
      <c r="D59" s="290">
        <v>0</v>
      </c>
      <c r="E59" s="293" t="e">
        <f t="shared" si="7"/>
        <v>#DIV/0!</v>
      </c>
      <c r="F59" s="287"/>
      <c r="G59" s="287"/>
      <c r="H59" s="287"/>
      <c r="I59" s="287"/>
      <c r="J59" s="287"/>
      <c r="K59" s="287"/>
      <c r="L59" s="284"/>
      <c r="M59" s="284"/>
    </row>
    <row r="60" spans="1:13" s="285" customFormat="1" ht="11.6" x14ac:dyDescent="0.3">
      <c r="A60" s="290" t="s">
        <v>270</v>
      </c>
      <c r="B60" s="291">
        <v>0</v>
      </c>
      <c r="C60" s="292" t="e">
        <f t="shared" si="6"/>
        <v>#DIV/0!</v>
      </c>
      <c r="D60" s="290">
        <v>0</v>
      </c>
      <c r="E60" s="293" t="e">
        <f t="shared" si="7"/>
        <v>#DIV/0!</v>
      </c>
      <c r="F60" s="287"/>
      <c r="G60" s="287"/>
      <c r="H60" s="287"/>
      <c r="I60" s="287"/>
      <c r="J60" s="287"/>
      <c r="K60" s="287"/>
      <c r="L60" s="284"/>
      <c r="M60" s="284"/>
    </row>
    <row r="61" spans="1:13" s="285" customFormat="1" ht="11.6" x14ac:dyDescent="0.3">
      <c r="A61" s="290" t="s">
        <v>271</v>
      </c>
      <c r="B61" s="291">
        <v>0</v>
      </c>
      <c r="C61" s="292" t="e">
        <f t="shared" si="6"/>
        <v>#DIV/0!</v>
      </c>
      <c r="D61" s="290">
        <v>0</v>
      </c>
      <c r="E61" s="293" t="e">
        <f t="shared" si="7"/>
        <v>#DIV/0!</v>
      </c>
      <c r="F61" s="287"/>
      <c r="G61" s="287"/>
      <c r="H61" s="287"/>
      <c r="I61" s="287"/>
      <c r="J61" s="287"/>
      <c r="K61" s="287"/>
      <c r="L61" s="284"/>
      <c r="M61" s="284"/>
    </row>
    <row r="62" spans="1:13" s="285" customFormat="1" ht="11.6" x14ac:dyDescent="0.3">
      <c r="A62" s="290" t="s">
        <v>272</v>
      </c>
      <c r="B62" s="291">
        <v>0</v>
      </c>
      <c r="C62" s="292" t="e">
        <f t="shared" si="6"/>
        <v>#DIV/0!</v>
      </c>
      <c r="D62" s="290">
        <v>0</v>
      </c>
      <c r="E62" s="293" t="e">
        <f t="shared" si="7"/>
        <v>#DIV/0!</v>
      </c>
      <c r="F62" s="287"/>
      <c r="G62" s="287"/>
      <c r="H62" s="287"/>
      <c r="I62" s="287"/>
      <c r="J62" s="287"/>
      <c r="K62" s="287"/>
      <c r="L62" s="284"/>
      <c r="M62" s="284"/>
    </row>
    <row r="63" spans="1:13" s="285" customFormat="1" ht="11.6" x14ac:dyDescent="0.3">
      <c r="A63" s="290" t="s">
        <v>273</v>
      </c>
      <c r="B63" s="291">
        <v>0</v>
      </c>
      <c r="C63" s="292" t="e">
        <f t="shared" si="6"/>
        <v>#DIV/0!</v>
      </c>
      <c r="D63" s="290">
        <v>0</v>
      </c>
      <c r="E63" s="293" t="e">
        <f t="shared" si="7"/>
        <v>#DIV/0!</v>
      </c>
      <c r="F63" s="287"/>
      <c r="G63" s="287"/>
      <c r="H63" s="287"/>
      <c r="I63" s="287"/>
      <c r="J63" s="287"/>
      <c r="K63" s="287"/>
      <c r="L63" s="284"/>
      <c r="M63" s="284"/>
    </row>
    <row r="64" spans="1:13" s="285" customFormat="1" ht="11.6" x14ac:dyDescent="0.3">
      <c r="A64" s="290" t="s">
        <v>274</v>
      </c>
      <c r="B64" s="291">
        <v>0</v>
      </c>
      <c r="C64" s="292" t="e">
        <f t="shared" si="6"/>
        <v>#DIV/0!</v>
      </c>
      <c r="D64" s="290">
        <v>0</v>
      </c>
      <c r="E64" s="293" t="e">
        <f t="shared" si="7"/>
        <v>#DIV/0!</v>
      </c>
      <c r="F64" s="287"/>
      <c r="G64" s="287"/>
      <c r="H64" s="287"/>
      <c r="I64" s="287"/>
      <c r="J64" s="287"/>
      <c r="K64" s="287"/>
      <c r="L64" s="284"/>
      <c r="M64" s="284"/>
    </row>
    <row r="65" spans="1:41" s="285" customFormat="1" ht="11.6" x14ac:dyDescent="0.3">
      <c r="A65" s="290" t="s">
        <v>275</v>
      </c>
      <c r="B65" s="291">
        <v>0</v>
      </c>
      <c r="C65" s="292" t="e">
        <f t="shared" si="6"/>
        <v>#DIV/0!</v>
      </c>
      <c r="D65" s="290">
        <v>0</v>
      </c>
      <c r="E65" s="293" t="e">
        <f t="shared" si="7"/>
        <v>#DIV/0!</v>
      </c>
      <c r="F65" s="287"/>
      <c r="G65" s="287"/>
      <c r="H65" s="287"/>
      <c r="I65" s="287"/>
      <c r="J65" s="287"/>
      <c r="K65" s="287"/>
      <c r="L65" s="284"/>
      <c r="M65" s="284"/>
    </row>
    <row r="66" spans="1:41" s="285" customFormat="1" ht="11.6" x14ac:dyDescent="0.3">
      <c r="A66" s="290" t="s">
        <v>276</v>
      </c>
      <c r="B66" s="291">
        <v>0</v>
      </c>
      <c r="C66" s="292" t="e">
        <f t="shared" si="6"/>
        <v>#DIV/0!</v>
      </c>
      <c r="D66" s="290">
        <v>0</v>
      </c>
      <c r="E66" s="293" t="e">
        <f t="shared" si="7"/>
        <v>#DIV/0!</v>
      </c>
      <c r="F66" s="287"/>
      <c r="G66" s="287"/>
      <c r="H66" s="287"/>
      <c r="I66" s="287"/>
      <c r="J66" s="287"/>
      <c r="K66" s="287"/>
      <c r="L66" s="284"/>
      <c r="M66" s="284"/>
    </row>
    <row r="67" spans="1:41" s="285" customFormat="1" ht="11.6" x14ac:dyDescent="0.3">
      <c r="A67" s="290"/>
      <c r="B67" s="291"/>
      <c r="C67" s="292" t="e">
        <f t="shared" si="6"/>
        <v>#DIV/0!</v>
      </c>
      <c r="D67" s="290"/>
      <c r="E67" s="293" t="e">
        <f t="shared" si="7"/>
        <v>#DIV/0!</v>
      </c>
      <c r="F67" s="287"/>
      <c r="G67" s="287"/>
      <c r="H67" s="287"/>
      <c r="I67" s="287"/>
      <c r="J67" s="287"/>
      <c r="K67" s="287"/>
      <c r="L67" s="284"/>
      <c r="M67" s="284"/>
    </row>
    <row r="68" spans="1:41" s="285" customFormat="1" ht="11.6" x14ac:dyDescent="0.3">
      <c r="A68" s="294" t="s">
        <v>31</v>
      </c>
      <c r="B68" s="295">
        <f>SUM(B37:B67)</f>
        <v>0</v>
      </c>
      <c r="C68" s="296"/>
      <c r="D68" s="297"/>
      <c r="E68" s="298" t="e">
        <f>SUM(E37:E67)</f>
        <v>#DIV/0!</v>
      </c>
      <c r="F68" s="299"/>
      <c r="G68" s="299"/>
      <c r="H68" s="299"/>
      <c r="I68" s="299"/>
      <c r="J68" s="299"/>
      <c r="K68" s="299"/>
    </row>
    <row r="69" spans="1:41" s="285" customFormat="1" ht="14.25" customHeight="1" x14ac:dyDescent="0.3">
      <c r="A69" s="299"/>
      <c r="B69" s="299"/>
      <c r="C69" s="299"/>
      <c r="D69" s="299"/>
      <c r="E69" s="299"/>
      <c r="F69" s="299"/>
      <c r="G69" s="299"/>
      <c r="H69" s="299"/>
      <c r="I69" s="299"/>
      <c r="J69" s="299"/>
      <c r="K69" s="299"/>
    </row>
    <row r="70" spans="1:41" s="285" customFormat="1" ht="16.5" customHeight="1" x14ac:dyDescent="0.3">
      <c r="A70" s="563" t="s">
        <v>277</v>
      </c>
      <c r="B70" s="563"/>
      <c r="C70" s="563"/>
      <c r="D70" s="563"/>
      <c r="E70" s="563"/>
      <c r="F70" s="563"/>
      <c r="G70" s="563"/>
      <c r="H70" s="563"/>
      <c r="I70" s="563"/>
      <c r="J70" s="563"/>
      <c r="K70" s="563"/>
    </row>
    <row r="71" spans="1:41" s="285" customFormat="1" ht="21.75" customHeight="1" x14ac:dyDescent="0.3">
      <c r="A71" s="286"/>
      <c r="B71" s="286"/>
      <c r="C71" s="286"/>
      <c r="D71" s="286"/>
      <c r="E71" s="286"/>
      <c r="F71" s="286"/>
      <c r="G71" s="286"/>
      <c r="H71" s="286"/>
      <c r="I71" s="286"/>
      <c r="J71" s="286"/>
      <c r="K71" s="286"/>
      <c r="P71" s="300" t="e">
        <f>IF($E$68-$O$73&gt;0,$E$68-$O$73,0)</f>
        <v>#DIV/0!</v>
      </c>
    </row>
    <row r="72" spans="1:41" s="285" customFormat="1" ht="11.6" x14ac:dyDescent="0.3">
      <c r="A72" s="548" t="s">
        <v>278</v>
      </c>
      <c r="B72" s="550" t="s">
        <v>279</v>
      </c>
      <c r="C72" s="550"/>
      <c r="D72" s="550"/>
      <c r="E72" s="550"/>
      <c r="F72" s="550"/>
      <c r="G72" s="550"/>
      <c r="H72" s="550"/>
      <c r="I72" s="550"/>
      <c r="J72" s="550"/>
      <c r="K72" s="550"/>
      <c r="L72" s="550"/>
      <c r="M72" s="550"/>
      <c r="N72" s="550"/>
      <c r="O72" s="550"/>
      <c r="P72" s="551" t="s">
        <v>280</v>
      </c>
      <c r="Q72" s="551"/>
      <c r="R72" s="551"/>
      <c r="S72" s="551"/>
      <c r="T72" s="551"/>
      <c r="U72" s="551"/>
      <c r="V72" s="551"/>
      <c r="W72" s="551"/>
      <c r="X72" s="551"/>
      <c r="Y72" s="551"/>
      <c r="Z72" s="551"/>
      <c r="AA72" s="551"/>
      <c r="AB72" s="551"/>
      <c r="AC72" s="551"/>
      <c r="AD72" s="551"/>
      <c r="AE72" s="551"/>
      <c r="AF72" s="551"/>
      <c r="AG72" s="551"/>
      <c r="AH72" s="551"/>
      <c r="AI72" s="551"/>
      <c r="AJ72" s="551"/>
      <c r="AK72" s="551"/>
      <c r="AL72" s="551"/>
      <c r="AM72" s="551"/>
      <c r="AN72" s="551"/>
      <c r="AO72" s="551"/>
    </row>
    <row r="73" spans="1:41" s="285" customFormat="1" ht="11.6" x14ac:dyDescent="0.3">
      <c r="A73" s="549"/>
      <c r="B73" s="301">
        <v>1</v>
      </c>
      <c r="C73" s="301">
        <f>B73+1</f>
        <v>2</v>
      </c>
      <c r="D73" s="301">
        <f t="shared" ref="D73:O73" si="8">C73+1</f>
        <v>3</v>
      </c>
      <c r="E73" s="301">
        <f t="shared" si="8"/>
        <v>4</v>
      </c>
      <c r="F73" s="301">
        <f t="shared" si="8"/>
        <v>5</v>
      </c>
      <c r="G73" s="301">
        <f t="shared" si="8"/>
        <v>6</v>
      </c>
      <c r="H73" s="301">
        <f t="shared" si="8"/>
        <v>7</v>
      </c>
      <c r="I73" s="301">
        <f t="shared" si="8"/>
        <v>8</v>
      </c>
      <c r="J73" s="301">
        <f t="shared" si="8"/>
        <v>9</v>
      </c>
      <c r="K73" s="301">
        <f t="shared" si="8"/>
        <v>10</v>
      </c>
      <c r="L73" s="301">
        <f t="shared" si="8"/>
        <v>11</v>
      </c>
      <c r="M73" s="301">
        <f t="shared" si="8"/>
        <v>12</v>
      </c>
      <c r="N73" s="301">
        <f t="shared" si="8"/>
        <v>13</v>
      </c>
      <c r="O73" s="301">
        <f t="shared" si="8"/>
        <v>14</v>
      </c>
      <c r="P73" s="301" t="e">
        <f>IF(P71&gt;0,1,0)</f>
        <v>#DIV/0!</v>
      </c>
      <c r="Q73" s="301" t="e">
        <f>IF($P$71&gt;0,IF(AND(0&lt;P73,P73&lt;$P$71),P73+1,0),0)</f>
        <v>#DIV/0!</v>
      </c>
      <c r="R73" s="301" t="e">
        <f t="shared" ref="R73:AO73" si="9">IF($P$71&gt;0,IF(AND(0&lt;Q73,Q73&lt;$P$71),Q73+1,0),0)</f>
        <v>#DIV/0!</v>
      </c>
      <c r="S73" s="301" t="e">
        <f t="shared" si="9"/>
        <v>#DIV/0!</v>
      </c>
      <c r="T73" s="301" t="e">
        <f t="shared" si="9"/>
        <v>#DIV/0!</v>
      </c>
      <c r="U73" s="301" t="e">
        <f t="shared" si="9"/>
        <v>#DIV/0!</v>
      </c>
      <c r="V73" s="301" t="e">
        <f t="shared" si="9"/>
        <v>#DIV/0!</v>
      </c>
      <c r="W73" s="301" t="e">
        <f t="shared" si="9"/>
        <v>#DIV/0!</v>
      </c>
      <c r="X73" s="301" t="e">
        <f t="shared" si="9"/>
        <v>#DIV/0!</v>
      </c>
      <c r="Y73" s="301" t="e">
        <f t="shared" si="9"/>
        <v>#DIV/0!</v>
      </c>
      <c r="Z73" s="301" t="e">
        <f t="shared" si="9"/>
        <v>#DIV/0!</v>
      </c>
      <c r="AA73" s="301" t="e">
        <f t="shared" si="9"/>
        <v>#DIV/0!</v>
      </c>
      <c r="AB73" s="301" t="e">
        <f t="shared" si="9"/>
        <v>#DIV/0!</v>
      </c>
      <c r="AC73" s="301" t="e">
        <f t="shared" si="9"/>
        <v>#DIV/0!</v>
      </c>
      <c r="AD73" s="301" t="e">
        <f t="shared" si="9"/>
        <v>#DIV/0!</v>
      </c>
      <c r="AE73" s="301" t="e">
        <f t="shared" si="9"/>
        <v>#DIV/0!</v>
      </c>
      <c r="AF73" s="301" t="e">
        <f t="shared" si="9"/>
        <v>#DIV/0!</v>
      </c>
      <c r="AG73" s="301" t="e">
        <f t="shared" si="9"/>
        <v>#DIV/0!</v>
      </c>
      <c r="AH73" s="301" t="e">
        <f t="shared" si="9"/>
        <v>#DIV/0!</v>
      </c>
      <c r="AI73" s="301" t="e">
        <f t="shared" si="9"/>
        <v>#DIV/0!</v>
      </c>
      <c r="AJ73" s="301" t="e">
        <f t="shared" si="9"/>
        <v>#DIV/0!</v>
      </c>
      <c r="AK73" s="301" t="e">
        <f t="shared" si="9"/>
        <v>#DIV/0!</v>
      </c>
      <c r="AL73" s="301" t="e">
        <f t="shared" si="9"/>
        <v>#DIV/0!</v>
      </c>
      <c r="AM73" s="301" t="e">
        <f t="shared" si="9"/>
        <v>#DIV/0!</v>
      </c>
      <c r="AN73" s="301" t="e">
        <f t="shared" si="9"/>
        <v>#DIV/0!</v>
      </c>
      <c r="AO73" s="301" t="e">
        <f t="shared" si="9"/>
        <v>#DIV/0!</v>
      </c>
    </row>
    <row r="74" spans="1:41" s="285" customFormat="1" ht="11.6" x14ac:dyDescent="0.3">
      <c r="A74" s="302" t="s">
        <v>236</v>
      </c>
      <c r="B74" s="303">
        <f t="shared" ref="B74:N74" si="10">D12</f>
        <v>0</v>
      </c>
      <c r="C74" s="303">
        <f t="shared" si="10"/>
        <v>0</v>
      </c>
      <c r="D74" s="303">
        <f t="shared" si="10"/>
        <v>0</v>
      </c>
      <c r="E74" s="303">
        <f t="shared" si="10"/>
        <v>0</v>
      </c>
      <c r="F74" s="303">
        <f t="shared" si="10"/>
        <v>0</v>
      </c>
      <c r="G74" s="303">
        <f t="shared" si="10"/>
        <v>0</v>
      </c>
      <c r="H74" s="303">
        <f t="shared" si="10"/>
        <v>0</v>
      </c>
      <c r="I74" s="303">
        <f t="shared" si="10"/>
        <v>0</v>
      </c>
      <c r="J74" s="303">
        <f t="shared" si="10"/>
        <v>0</v>
      </c>
      <c r="K74" s="303">
        <f t="shared" si="10"/>
        <v>0</v>
      </c>
      <c r="L74" s="303">
        <f t="shared" si="10"/>
        <v>0</v>
      </c>
      <c r="M74" s="303">
        <f t="shared" si="10"/>
        <v>0</v>
      </c>
      <c r="N74" s="303">
        <f t="shared" si="10"/>
        <v>0</v>
      </c>
      <c r="O74" s="303">
        <f>N74</f>
        <v>0</v>
      </c>
      <c r="P74" s="303" t="e">
        <f>N(AND(P73&gt;0,$O$74&gt;0)*$O$74)</f>
        <v>#DIV/0!</v>
      </c>
      <c r="Q74" s="303" t="e">
        <f t="shared" ref="Q74:AO74" si="11">N(AND(Q73&gt;0,$O$74&gt;0)*$O$74)</f>
        <v>#DIV/0!</v>
      </c>
      <c r="R74" s="303" t="e">
        <f t="shared" si="11"/>
        <v>#DIV/0!</v>
      </c>
      <c r="S74" s="303" t="e">
        <f t="shared" si="11"/>
        <v>#DIV/0!</v>
      </c>
      <c r="T74" s="303" t="e">
        <f t="shared" si="11"/>
        <v>#DIV/0!</v>
      </c>
      <c r="U74" s="303" t="e">
        <f t="shared" si="11"/>
        <v>#DIV/0!</v>
      </c>
      <c r="V74" s="303" t="e">
        <f t="shared" si="11"/>
        <v>#DIV/0!</v>
      </c>
      <c r="W74" s="303" t="e">
        <f t="shared" si="11"/>
        <v>#DIV/0!</v>
      </c>
      <c r="X74" s="303" t="e">
        <f t="shared" si="11"/>
        <v>#DIV/0!</v>
      </c>
      <c r="Y74" s="303" t="e">
        <f t="shared" si="11"/>
        <v>#DIV/0!</v>
      </c>
      <c r="Z74" s="303" t="e">
        <f t="shared" si="11"/>
        <v>#DIV/0!</v>
      </c>
      <c r="AA74" s="303" t="e">
        <f t="shared" si="11"/>
        <v>#DIV/0!</v>
      </c>
      <c r="AB74" s="303" t="e">
        <f t="shared" si="11"/>
        <v>#DIV/0!</v>
      </c>
      <c r="AC74" s="303" t="e">
        <f t="shared" si="11"/>
        <v>#DIV/0!</v>
      </c>
      <c r="AD74" s="303" t="e">
        <f t="shared" si="11"/>
        <v>#DIV/0!</v>
      </c>
      <c r="AE74" s="303" t="e">
        <f t="shared" si="11"/>
        <v>#DIV/0!</v>
      </c>
      <c r="AF74" s="303" t="e">
        <f t="shared" si="11"/>
        <v>#DIV/0!</v>
      </c>
      <c r="AG74" s="303" t="e">
        <f t="shared" si="11"/>
        <v>#DIV/0!</v>
      </c>
      <c r="AH74" s="303" t="e">
        <f t="shared" si="11"/>
        <v>#DIV/0!</v>
      </c>
      <c r="AI74" s="303" t="e">
        <f t="shared" si="11"/>
        <v>#DIV/0!</v>
      </c>
      <c r="AJ74" s="303" t="e">
        <f t="shared" si="11"/>
        <v>#DIV/0!</v>
      </c>
      <c r="AK74" s="303" t="e">
        <f t="shared" si="11"/>
        <v>#DIV/0!</v>
      </c>
      <c r="AL74" s="303" t="e">
        <f t="shared" si="11"/>
        <v>#DIV/0!</v>
      </c>
      <c r="AM74" s="303" t="e">
        <f t="shared" si="11"/>
        <v>#DIV/0!</v>
      </c>
      <c r="AN74" s="303" t="e">
        <f t="shared" si="11"/>
        <v>#DIV/0!</v>
      </c>
      <c r="AO74" s="303" t="e">
        <f t="shared" si="11"/>
        <v>#DIV/0!</v>
      </c>
    </row>
    <row r="75" spans="1:41" s="285" customFormat="1" ht="11.6" x14ac:dyDescent="0.3">
      <c r="A75" s="302" t="s">
        <v>281</v>
      </c>
      <c r="B75" s="303"/>
      <c r="C75" s="303"/>
      <c r="D75" s="303"/>
      <c r="E75" s="303"/>
      <c r="F75" s="303"/>
      <c r="G75" s="303"/>
      <c r="H75" s="303"/>
      <c r="I75" s="303"/>
      <c r="J75" s="303"/>
      <c r="K75" s="303"/>
      <c r="L75" s="303"/>
      <c r="M75" s="303"/>
      <c r="N75" s="303"/>
      <c r="O75" s="304">
        <f>IF(Q6-Q9&gt;0,NPV(4%,P74:AO74),0)</f>
        <v>0</v>
      </c>
      <c r="P75" s="305"/>
      <c r="Q75" s="306"/>
    </row>
    <row r="76" spans="1:41" s="285" customFormat="1" ht="11.6" x14ac:dyDescent="0.3">
      <c r="A76" s="298" t="s">
        <v>282</v>
      </c>
      <c r="B76" s="307">
        <f>SUM(B74:B75)</f>
        <v>0</v>
      </c>
      <c r="C76" s="307">
        <f>SUM(C74:C75)</f>
        <v>0</v>
      </c>
      <c r="D76" s="307">
        <f>SUM(D74:D75)</f>
        <v>0</v>
      </c>
      <c r="E76" s="307">
        <f>SUM(E74:E75)</f>
        <v>0</v>
      </c>
      <c r="F76" s="307">
        <f>SUM(F74:F75)</f>
        <v>0</v>
      </c>
      <c r="G76" s="307">
        <f t="shared" ref="G76:O76" si="12">SUM(G74:G75)</f>
        <v>0</v>
      </c>
      <c r="H76" s="307">
        <f t="shared" si="12"/>
        <v>0</v>
      </c>
      <c r="I76" s="307">
        <f t="shared" si="12"/>
        <v>0</v>
      </c>
      <c r="J76" s="307">
        <f t="shared" si="12"/>
        <v>0</v>
      </c>
      <c r="K76" s="307">
        <f t="shared" si="12"/>
        <v>0</v>
      </c>
      <c r="L76" s="307">
        <f t="shared" si="12"/>
        <v>0</v>
      </c>
      <c r="M76" s="307">
        <f t="shared" si="12"/>
        <v>0</v>
      </c>
      <c r="N76" s="307">
        <f t="shared" si="12"/>
        <v>0</v>
      </c>
      <c r="O76" s="307">
        <f t="shared" si="12"/>
        <v>0</v>
      </c>
      <c r="P76" s="308"/>
    </row>
    <row r="77" spans="1:41" x14ac:dyDescent="0.4">
      <c r="A77"/>
      <c r="C77"/>
      <c r="D77"/>
    </row>
    <row r="78" spans="1:41" x14ac:dyDescent="0.4">
      <c r="A78"/>
      <c r="C78"/>
      <c r="D78"/>
      <c r="O78" s="309"/>
    </row>
  </sheetData>
  <mergeCells count="9">
    <mergeCell ref="A72:A73"/>
    <mergeCell ref="B72:O72"/>
    <mergeCell ref="P72:AO72"/>
    <mergeCell ref="A1:F1"/>
    <mergeCell ref="A2:L2"/>
    <mergeCell ref="A16:D16"/>
    <mergeCell ref="A26:K32"/>
    <mergeCell ref="A70:K70"/>
    <mergeCell ref="A17:D17"/>
  </mergeCells>
  <conditionalFormatting sqref="B15">
    <cfRule type="cellIs" dxfId="6" priority="6" operator="greaterThan">
      <formula>0</formula>
    </cfRule>
  </conditionalFormatting>
  <conditionalFormatting sqref="B20">
    <cfRule type="cellIs" dxfId="5" priority="1" operator="greaterThan">
      <formula>$B$4</formula>
    </cfRule>
  </conditionalFormatting>
  <conditionalFormatting sqref="C15:D15">
    <cfRule type="containsText" dxfId="4" priority="3" operator="containsText" text="&gt;0">
      <formula>NOT(ISERROR(SEARCH("&gt;0",C15)))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T68"/>
  <sheetViews>
    <sheetView topLeftCell="A51" workbookViewId="0">
      <selection activeCell="B62" sqref="B62"/>
    </sheetView>
  </sheetViews>
  <sheetFormatPr defaultColWidth="9.07421875" defaultRowHeight="14.6" x14ac:dyDescent="0.4"/>
  <cols>
    <col min="1" max="1" width="40.07421875" style="134" customWidth="1"/>
    <col min="2" max="2" width="13.4609375" style="312" customWidth="1"/>
    <col min="3" max="3" width="7.53515625" style="312" customWidth="1"/>
    <col min="4" max="4" width="17" style="311" customWidth="1"/>
    <col min="5" max="5" width="17" style="311" hidden="1" customWidth="1"/>
    <col min="6" max="13" width="17" style="312" customWidth="1"/>
    <col min="14" max="15" width="17" style="134" customWidth="1"/>
    <col min="16" max="19" width="17" customWidth="1"/>
  </cols>
  <sheetData>
    <row r="1" spans="1:19" ht="20.6" thickBot="1" x14ac:dyDescent="0.45">
      <c r="A1" s="580" t="s">
        <v>365</v>
      </c>
      <c r="B1" s="581"/>
      <c r="C1" s="581"/>
      <c r="D1" s="581"/>
      <c r="E1" s="581"/>
      <c r="F1" s="581"/>
      <c r="G1" s="581"/>
      <c r="H1" s="581"/>
      <c r="I1" s="581"/>
      <c r="J1" s="581"/>
      <c r="K1" s="581"/>
      <c r="L1" s="582"/>
      <c r="M1" s="582"/>
    </row>
    <row r="3" spans="1:19" s="322" customFormat="1" ht="15.65" customHeight="1" x14ac:dyDescent="0.35">
      <c r="N3" s="321"/>
      <c r="O3" s="321"/>
    </row>
    <row r="4" spans="1:19" s="322" customFormat="1" ht="15" customHeight="1" thickBot="1" x14ac:dyDescent="0.4">
      <c r="A4" s="583"/>
      <c r="B4" s="584"/>
      <c r="C4" s="584"/>
      <c r="D4" s="584"/>
      <c r="E4" s="584"/>
      <c r="F4" s="584"/>
      <c r="G4" s="584"/>
      <c r="H4" s="584"/>
      <c r="I4" s="584"/>
      <c r="J4" s="584"/>
      <c r="K4" s="584"/>
      <c r="L4" s="584"/>
      <c r="M4" s="584"/>
      <c r="N4" s="321"/>
      <c r="O4" s="321"/>
    </row>
    <row r="5" spans="1:19" s="322" customFormat="1" ht="17.25" customHeight="1" thickBot="1" x14ac:dyDescent="0.4">
      <c r="A5" s="585"/>
      <c r="B5" s="586"/>
      <c r="C5" s="586"/>
      <c r="D5" s="586"/>
      <c r="E5" s="586"/>
      <c r="F5" s="586"/>
      <c r="G5" s="586"/>
      <c r="H5" s="586"/>
      <c r="I5" s="586"/>
      <c r="J5" s="586"/>
      <c r="K5" s="586"/>
      <c r="L5" s="586"/>
      <c r="M5" s="586"/>
      <c r="N5" s="321"/>
      <c r="O5" s="321"/>
    </row>
    <row r="6" spans="1:19" s="322" customFormat="1" ht="15.45" x14ac:dyDescent="0.4">
      <c r="A6" s="318" t="s">
        <v>283</v>
      </c>
      <c r="B6" s="323"/>
      <c r="C6" s="323"/>
      <c r="D6" s="323"/>
      <c r="E6" s="323"/>
      <c r="F6" s="323"/>
      <c r="G6" s="323"/>
      <c r="H6" s="323"/>
      <c r="I6" s="323"/>
      <c r="J6" s="323"/>
      <c r="K6" s="323"/>
      <c r="L6" s="324"/>
      <c r="M6" s="324"/>
      <c r="N6" s="321"/>
      <c r="O6" s="321"/>
    </row>
    <row r="7" spans="1:19" s="322" customFormat="1" ht="36" customHeight="1" x14ac:dyDescent="0.3">
      <c r="A7" s="588" t="s">
        <v>366</v>
      </c>
      <c r="B7" s="588"/>
      <c r="C7" s="588"/>
      <c r="D7" s="588"/>
      <c r="E7" s="588"/>
      <c r="F7" s="588"/>
      <c r="G7" s="588"/>
      <c r="H7" s="588"/>
      <c r="I7" s="588"/>
      <c r="J7" s="588"/>
      <c r="K7" s="588"/>
      <c r="L7" s="588"/>
      <c r="M7" s="588"/>
      <c r="N7" s="588"/>
      <c r="O7" s="588"/>
      <c r="P7" s="588"/>
      <c r="Q7" s="588"/>
      <c r="R7" s="588"/>
      <c r="S7" s="588"/>
    </row>
    <row r="9" spans="1:19" ht="26.15" x14ac:dyDescent="0.4">
      <c r="A9" s="325"/>
      <c r="B9" s="314"/>
      <c r="C9" s="314"/>
      <c r="D9" s="314"/>
      <c r="E9" s="326" t="s">
        <v>284</v>
      </c>
      <c r="F9" s="327" t="s">
        <v>95</v>
      </c>
      <c r="G9" s="314"/>
      <c r="H9" s="314"/>
      <c r="I9" s="314"/>
      <c r="J9" s="328" t="s">
        <v>285</v>
      </c>
      <c r="K9" s="314"/>
      <c r="L9" s="314"/>
      <c r="M9" s="314"/>
      <c r="N9" s="314"/>
      <c r="O9" s="314"/>
    </row>
    <row r="10" spans="1:19" x14ac:dyDescent="0.4">
      <c r="A10" s="329" t="s">
        <v>286</v>
      </c>
      <c r="B10" s="330"/>
      <c r="C10" s="331" t="s">
        <v>287</v>
      </c>
      <c r="D10" s="266" t="s">
        <v>89</v>
      </c>
      <c r="E10" s="266">
        <v>0</v>
      </c>
      <c r="F10" s="266">
        <v>1</v>
      </c>
      <c r="G10" s="266">
        <v>2</v>
      </c>
      <c r="H10" s="266">
        <v>3</v>
      </c>
      <c r="I10" s="266">
        <v>4</v>
      </c>
      <c r="J10" s="266">
        <v>5</v>
      </c>
      <c r="K10" s="266">
        <v>6</v>
      </c>
      <c r="L10" s="266">
        <v>7</v>
      </c>
      <c r="M10" s="266">
        <v>8</v>
      </c>
      <c r="N10" s="266">
        <v>9</v>
      </c>
      <c r="O10" s="266">
        <v>10</v>
      </c>
      <c r="P10" s="266">
        <v>11</v>
      </c>
      <c r="Q10" s="266">
        <v>12</v>
      </c>
      <c r="R10" s="266">
        <v>13</v>
      </c>
      <c r="S10" s="266">
        <v>14</v>
      </c>
    </row>
    <row r="11" spans="1:19" x14ac:dyDescent="0.4">
      <c r="A11" s="134" t="s">
        <v>288</v>
      </c>
      <c r="B11" s="312" t="s">
        <v>289</v>
      </c>
      <c r="C11" s="312" t="s">
        <v>290</v>
      </c>
      <c r="D11" s="116">
        <f>SUM(F11:I11)</f>
        <v>0</v>
      </c>
      <c r="E11" s="65">
        <f>Investitie!E77</f>
        <v>0</v>
      </c>
      <c r="F11" s="65">
        <f>Investitie!F77</f>
        <v>0</v>
      </c>
      <c r="G11" s="65">
        <f>Investitie!G77</f>
        <v>0</v>
      </c>
      <c r="H11" s="65">
        <f>Investitie!H77</f>
        <v>0</v>
      </c>
      <c r="I11" s="65">
        <f>Investitie!I77</f>
        <v>0</v>
      </c>
      <c r="J11" s="65"/>
      <c r="K11" s="65"/>
      <c r="L11" s="65"/>
      <c r="M11" s="65"/>
      <c r="N11" s="65"/>
      <c r="O11" s="65"/>
      <c r="P11" s="65"/>
      <c r="Q11" s="65"/>
      <c r="R11" s="65"/>
      <c r="S11" s="65"/>
    </row>
    <row r="12" spans="1:19" x14ac:dyDescent="0.4">
      <c r="A12" s="134" t="s">
        <v>291</v>
      </c>
      <c r="B12" s="312" t="s">
        <v>292</v>
      </c>
      <c r="C12" s="312" t="s">
        <v>293</v>
      </c>
      <c r="D12" s="116">
        <f t="shared" ref="D12:D13" si="0">SUM(F12:I12)</f>
        <v>0</v>
      </c>
      <c r="E12" s="65">
        <f>Investitie!E79</f>
        <v>0</v>
      </c>
      <c r="F12" s="65">
        <f>Investitie!F79</f>
        <v>0</v>
      </c>
      <c r="G12" s="65">
        <f>Investitie!G79</f>
        <v>0</v>
      </c>
      <c r="H12" s="65">
        <f>Investitie!H79</f>
        <v>0</v>
      </c>
      <c r="I12" s="65">
        <f>Investitie!I79</f>
        <v>0</v>
      </c>
      <c r="J12" s="65"/>
      <c r="K12" s="65"/>
      <c r="L12" s="65"/>
      <c r="M12" s="65"/>
      <c r="N12" s="65"/>
      <c r="O12" s="65"/>
      <c r="P12" s="65"/>
      <c r="Q12" s="65"/>
      <c r="R12" s="65"/>
      <c r="S12" s="65"/>
    </row>
    <row r="13" spans="1:19" x14ac:dyDescent="0.4">
      <c r="A13" s="332" t="s">
        <v>294</v>
      </c>
      <c r="B13" s="333" t="s">
        <v>295</v>
      </c>
      <c r="C13" s="333" t="s">
        <v>296</v>
      </c>
      <c r="D13" s="116">
        <f t="shared" si="0"/>
        <v>0</v>
      </c>
      <c r="E13" s="76">
        <f>Investitie!E78</f>
        <v>0</v>
      </c>
      <c r="F13" s="76">
        <f>Investitie!F78</f>
        <v>0</v>
      </c>
      <c r="G13" s="76">
        <f>Investitie!G78</f>
        <v>0</v>
      </c>
      <c r="H13" s="76">
        <f>Investitie!H78</f>
        <v>0</v>
      </c>
      <c r="I13" s="76">
        <f>Investitie!I78</f>
        <v>0</v>
      </c>
      <c r="J13" s="76"/>
      <c r="K13" s="76"/>
      <c r="L13" s="76"/>
      <c r="M13" s="76"/>
      <c r="N13" s="76"/>
      <c r="O13" s="76"/>
      <c r="P13" s="76"/>
      <c r="Q13" s="76"/>
      <c r="R13" s="76"/>
      <c r="S13" s="76"/>
    </row>
    <row r="14" spans="1:19" x14ac:dyDescent="0.4">
      <c r="A14" s="334" t="s">
        <v>297</v>
      </c>
      <c r="B14" s="331" t="s">
        <v>298</v>
      </c>
      <c r="C14" s="331" t="s">
        <v>299</v>
      </c>
      <c r="D14" s="273"/>
      <c r="E14" s="310">
        <f>1/(1+$D$27)^E10</f>
        <v>1</v>
      </c>
      <c r="F14" s="310">
        <f>1/(1+$D$27)^F10</f>
        <v>0.96153846153846145</v>
      </c>
      <c r="G14" s="310">
        <f t="shared" ref="G14:R14" si="1">1/(1+$D$27)^G10</f>
        <v>0.92455621301775137</v>
      </c>
      <c r="H14" s="310">
        <f t="shared" si="1"/>
        <v>0.88899635867091487</v>
      </c>
      <c r="I14" s="310">
        <f t="shared" si="1"/>
        <v>0.85480419102972571</v>
      </c>
      <c r="J14" s="310">
        <f t="shared" si="1"/>
        <v>0.82192710675935154</v>
      </c>
      <c r="K14" s="310">
        <f t="shared" si="1"/>
        <v>0.79031452573014571</v>
      </c>
      <c r="L14" s="310">
        <f t="shared" si="1"/>
        <v>0.75991781320206331</v>
      </c>
      <c r="M14" s="310">
        <f t="shared" si="1"/>
        <v>0.73069020500198378</v>
      </c>
      <c r="N14" s="310">
        <f t="shared" si="1"/>
        <v>0.70258673557883045</v>
      </c>
      <c r="O14" s="310">
        <f t="shared" si="1"/>
        <v>0.67556416882579851</v>
      </c>
      <c r="P14" s="310">
        <f t="shared" si="1"/>
        <v>0.6495809315632679</v>
      </c>
      <c r="Q14" s="310">
        <f t="shared" si="1"/>
        <v>0.62459704958006512</v>
      </c>
      <c r="R14" s="310">
        <f t="shared" si="1"/>
        <v>0.600574086134678</v>
      </c>
      <c r="S14" s="310">
        <f>1/(1+$D$27)^S10</f>
        <v>0.57747508282180582</v>
      </c>
    </row>
    <row r="15" spans="1:19" x14ac:dyDescent="0.4">
      <c r="A15" s="134" t="s">
        <v>300</v>
      </c>
      <c r="B15" s="312" t="s">
        <v>301</v>
      </c>
      <c r="C15" s="312" t="s">
        <v>302</v>
      </c>
      <c r="D15" s="116">
        <f>SUM(F15:I15)</f>
        <v>0</v>
      </c>
      <c r="E15" s="65">
        <f>E11*E14</f>
        <v>0</v>
      </c>
      <c r="F15" s="65">
        <f>F11*F14</f>
        <v>0</v>
      </c>
      <c r="G15" s="65">
        <f t="shared" ref="G15:I15" si="2">G11*G14</f>
        <v>0</v>
      </c>
      <c r="H15" s="65">
        <f t="shared" si="2"/>
        <v>0</v>
      </c>
      <c r="I15" s="65">
        <f t="shared" si="2"/>
        <v>0</v>
      </c>
      <c r="J15" s="65"/>
      <c r="K15" s="65"/>
      <c r="L15" s="65"/>
      <c r="M15" s="65"/>
      <c r="N15" s="65"/>
      <c r="O15" s="65"/>
      <c r="P15" s="65"/>
      <c r="Q15" s="65"/>
      <c r="R15" s="65"/>
      <c r="S15" s="65"/>
    </row>
    <row r="16" spans="1:19" x14ac:dyDescent="0.4">
      <c r="A16" s="134" t="s">
        <v>303</v>
      </c>
      <c r="B16" s="312" t="s">
        <v>304</v>
      </c>
      <c r="C16" s="312" t="s">
        <v>305</v>
      </c>
      <c r="D16" s="116">
        <f>SUM(F16:I16)</f>
        <v>0</v>
      </c>
      <c r="E16" s="65">
        <f>E12*E14</f>
        <v>0</v>
      </c>
      <c r="F16" s="65">
        <f>F12*F14</f>
        <v>0</v>
      </c>
      <c r="G16" s="65">
        <f t="shared" ref="G16:I16" si="3">G12*G14</f>
        <v>0</v>
      </c>
      <c r="H16" s="65">
        <f t="shared" si="3"/>
        <v>0</v>
      </c>
      <c r="I16" s="65">
        <f t="shared" si="3"/>
        <v>0</v>
      </c>
      <c r="J16" s="65"/>
      <c r="K16" s="65"/>
      <c r="L16" s="65"/>
      <c r="M16" s="65"/>
      <c r="N16" s="65"/>
      <c r="O16" s="65"/>
      <c r="P16" s="65"/>
      <c r="Q16" s="65"/>
      <c r="R16" s="65"/>
      <c r="S16" s="65"/>
    </row>
    <row r="17" spans="1:20" x14ac:dyDescent="0.4">
      <c r="A17" s="332" t="s">
        <v>306</v>
      </c>
      <c r="B17" s="333" t="s">
        <v>307</v>
      </c>
      <c r="C17" s="333" t="s">
        <v>308</v>
      </c>
      <c r="D17" s="98">
        <f>SUM(F17:I17)</f>
        <v>0</v>
      </c>
      <c r="E17" s="76">
        <f>E13*E14</f>
        <v>0</v>
      </c>
      <c r="F17" s="76">
        <f>F13*F14</f>
        <v>0</v>
      </c>
      <c r="G17" s="76">
        <f t="shared" ref="G17:I17" si="4">G13*G14</f>
        <v>0</v>
      </c>
      <c r="H17" s="76">
        <f t="shared" si="4"/>
        <v>0</v>
      </c>
      <c r="I17" s="76">
        <f t="shared" si="4"/>
        <v>0</v>
      </c>
      <c r="J17" s="76"/>
      <c r="K17" s="76"/>
      <c r="L17" s="76"/>
      <c r="M17" s="76"/>
      <c r="N17" s="76"/>
      <c r="O17" s="76"/>
      <c r="P17" s="76"/>
      <c r="Q17" s="76"/>
      <c r="R17" s="76"/>
      <c r="S17" s="76"/>
    </row>
    <row r="18" spans="1:20" x14ac:dyDescent="0.4">
      <c r="A18" s="319" t="s">
        <v>309</v>
      </c>
      <c r="B18" s="312" t="s">
        <v>310</v>
      </c>
      <c r="C18" s="312" t="s">
        <v>311</v>
      </c>
      <c r="D18" s="116">
        <f>SUM(F18:S18)</f>
        <v>0</v>
      </c>
      <c r="E18" s="65">
        <f>'Proiectii financiare marginale'!C19-SUM('Proiectii financiare marginale'!C10:C11)</f>
        <v>0</v>
      </c>
      <c r="F18" s="65">
        <f>'Proiectii financiare marginale'!D19-SUM('Proiectii financiare marginale'!D14:D15)</f>
        <v>0</v>
      </c>
      <c r="G18" s="65">
        <f>'Proiectii financiare marginale'!E19-SUM('Proiectii financiare marginale'!E14:E15)</f>
        <v>0</v>
      </c>
      <c r="H18" s="65">
        <f>'Proiectii financiare marginale'!F19-SUM('Proiectii financiare marginale'!F14:F15)</f>
        <v>0</v>
      </c>
      <c r="I18" s="65">
        <f>'Proiectii financiare marginale'!G19-SUM('Proiectii financiare marginale'!G14:G15)</f>
        <v>0</v>
      </c>
      <c r="J18" s="65">
        <f>'Proiectii financiare marginale'!H19-SUM('Proiectii financiare marginale'!H14:H15)</f>
        <v>0</v>
      </c>
      <c r="K18" s="65">
        <f>'Proiectii financiare marginale'!I19-SUM('Proiectii financiare marginale'!I14:I15)</f>
        <v>0</v>
      </c>
      <c r="L18" s="65">
        <f>'Proiectii financiare marginale'!J19-SUM('Proiectii financiare marginale'!J14:J15)</f>
        <v>0</v>
      </c>
      <c r="M18" s="65">
        <f>'Proiectii financiare marginale'!K19-SUM('Proiectii financiare marginale'!K14:K15)</f>
        <v>0</v>
      </c>
      <c r="N18" s="65">
        <f>'Proiectii financiare marginale'!L19-SUM('Proiectii financiare marginale'!L14:L15)</f>
        <v>0</v>
      </c>
      <c r="O18" s="65">
        <f>'Proiectii financiare marginale'!M19-SUM('Proiectii financiare marginale'!M14:M15)</f>
        <v>0</v>
      </c>
      <c r="P18" s="65">
        <f>'Proiectii financiare marginale'!N19-SUM('Proiectii financiare marginale'!N14:N15)</f>
        <v>0</v>
      </c>
      <c r="Q18" s="65">
        <f>'Proiectii financiare marginale'!O19-SUM('Proiectii financiare marginale'!O14:O15)</f>
        <v>0</v>
      </c>
      <c r="R18" s="65">
        <f>'Proiectii financiare marginale'!P19-SUM('Proiectii financiare marginale'!P14:P15)</f>
        <v>0</v>
      </c>
      <c r="S18" s="65">
        <f>'Proiectii financiare marginale'!Q19-SUM('Proiectii financiare marginale'!Q14:Q15)</f>
        <v>0</v>
      </c>
    </row>
    <row r="19" spans="1:20" ht="14.25" customHeight="1" x14ac:dyDescent="0.4">
      <c r="A19" s="319" t="s">
        <v>312</v>
      </c>
      <c r="B19" s="312" t="s">
        <v>313</v>
      </c>
      <c r="C19" s="312" t="s">
        <v>314</v>
      </c>
      <c r="D19" s="116">
        <f>SUM(F19:S19)</f>
        <v>0</v>
      </c>
      <c r="E19" s="65">
        <f>'Proiectii financiare marginale'!C37+'Proiectii financiare marginale'!C38</f>
        <v>0</v>
      </c>
      <c r="F19" s="65">
        <f>'Proiectii financiare marginale'!D37</f>
        <v>0</v>
      </c>
      <c r="G19" s="65">
        <f>'Proiectii financiare marginale'!E37</f>
        <v>0</v>
      </c>
      <c r="H19" s="65">
        <f>'Proiectii financiare marginale'!F37</f>
        <v>0</v>
      </c>
      <c r="I19" s="65">
        <f>'Proiectii financiare marginale'!G37</f>
        <v>0</v>
      </c>
      <c r="J19" s="65">
        <f>'Proiectii financiare marginale'!H37</f>
        <v>0</v>
      </c>
      <c r="K19" s="65">
        <f>'Proiectii financiare marginale'!I37</f>
        <v>0</v>
      </c>
      <c r="L19" s="65">
        <f>'Proiectii financiare marginale'!J37</f>
        <v>0</v>
      </c>
      <c r="M19" s="65">
        <f>'Proiectii financiare marginale'!K37</f>
        <v>0</v>
      </c>
      <c r="N19" s="65">
        <f>'Proiectii financiare marginale'!L37</f>
        <v>0</v>
      </c>
      <c r="O19" s="65">
        <f>'Proiectii financiare marginale'!M37</f>
        <v>0</v>
      </c>
      <c r="P19" s="65">
        <f>'Proiectii financiare marginale'!N37</f>
        <v>0</v>
      </c>
      <c r="Q19" s="65">
        <f>'Proiectii financiare marginale'!O37</f>
        <v>0</v>
      </c>
      <c r="R19" s="65">
        <f>'Proiectii financiare marginale'!P37</f>
        <v>0</v>
      </c>
      <c r="S19" s="65">
        <f>'Proiectii financiare marginale'!Q37</f>
        <v>0</v>
      </c>
      <c r="T19" s="65"/>
    </row>
    <row r="20" spans="1:20" x14ac:dyDescent="0.4">
      <c r="A20" s="319" t="s">
        <v>315</v>
      </c>
      <c r="B20" s="312" t="s">
        <v>316</v>
      </c>
      <c r="C20" s="312" t="s">
        <v>317</v>
      </c>
      <c r="D20" s="116">
        <f>SUM(F20:S20)</f>
        <v>0</v>
      </c>
      <c r="E20" s="116">
        <f>'Rentabilitate investitie'!E7</f>
        <v>0</v>
      </c>
      <c r="F20" s="65">
        <f>'Rentabilitate investitie'!D7</f>
        <v>0</v>
      </c>
      <c r="G20" s="65">
        <f>'Rentabilitate investitie'!E7</f>
        <v>0</v>
      </c>
      <c r="H20" s="65">
        <f>'Rentabilitate investitie'!F7</f>
        <v>0</v>
      </c>
      <c r="I20" s="65">
        <f>'Rentabilitate investitie'!G7</f>
        <v>0</v>
      </c>
      <c r="J20" s="65">
        <f>'Rentabilitate investitie'!H7</f>
        <v>0</v>
      </c>
      <c r="K20" s="65">
        <f>'Rentabilitate investitie'!I7</f>
        <v>0</v>
      </c>
      <c r="L20" s="65">
        <f>'Rentabilitate investitie'!J7</f>
        <v>0</v>
      </c>
      <c r="M20" s="65">
        <f>'Rentabilitate investitie'!K7</f>
        <v>0</v>
      </c>
      <c r="N20" s="65">
        <f>'Rentabilitate investitie'!L7</f>
        <v>0</v>
      </c>
      <c r="O20" s="65">
        <f>'Rentabilitate investitie'!M7</f>
        <v>0</v>
      </c>
      <c r="P20" s="65">
        <f>'Rentabilitate investitie'!N7</f>
        <v>0</v>
      </c>
      <c r="Q20" s="65">
        <f>'Rentabilitate investitie'!O7</f>
        <v>0</v>
      </c>
      <c r="R20" s="65">
        <f>'Rentabilitate investitie'!P7</f>
        <v>0</v>
      </c>
      <c r="S20" s="65">
        <f>'Rentabilitate investitie'!Q7</f>
        <v>0</v>
      </c>
    </row>
    <row r="21" spans="1:20" x14ac:dyDescent="0.4">
      <c r="A21" s="332" t="s">
        <v>278</v>
      </c>
      <c r="B21" s="333" t="s">
        <v>318</v>
      </c>
      <c r="C21" s="333" t="s">
        <v>319</v>
      </c>
      <c r="D21" s="98">
        <f>SUM(F21:S21)</f>
        <v>0</v>
      </c>
      <c r="E21" s="76">
        <f>E18-E19+E20</f>
        <v>0</v>
      </c>
      <c r="F21" s="76">
        <f>F18-F19+F20</f>
        <v>0</v>
      </c>
      <c r="G21" s="76">
        <f t="shared" ref="G21:S21" si="5">G18-G19+G20</f>
        <v>0</v>
      </c>
      <c r="H21" s="76">
        <f t="shared" si="5"/>
        <v>0</v>
      </c>
      <c r="I21" s="76">
        <f t="shared" si="5"/>
        <v>0</v>
      </c>
      <c r="J21" s="76">
        <f>J18-J19+J20</f>
        <v>0</v>
      </c>
      <c r="K21" s="76">
        <f t="shared" si="5"/>
        <v>0</v>
      </c>
      <c r="L21" s="76">
        <f t="shared" si="5"/>
        <v>0</v>
      </c>
      <c r="M21" s="76">
        <f t="shared" si="5"/>
        <v>0</v>
      </c>
      <c r="N21" s="76">
        <f t="shared" si="5"/>
        <v>0</v>
      </c>
      <c r="O21" s="76">
        <f t="shared" si="5"/>
        <v>0</v>
      </c>
      <c r="P21" s="76">
        <f t="shared" si="5"/>
        <v>0</v>
      </c>
      <c r="Q21" s="76">
        <f t="shared" si="5"/>
        <v>0</v>
      </c>
      <c r="R21" s="76">
        <f t="shared" si="5"/>
        <v>0</v>
      </c>
      <c r="S21" s="76">
        <f t="shared" si="5"/>
        <v>0</v>
      </c>
    </row>
    <row r="22" spans="1:20" s="1" customFormat="1" ht="12.45" x14ac:dyDescent="0.3">
      <c r="A22" s="335" t="s">
        <v>320</v>
      </c>
      <c r="B22" s="336" t="s">
        <v>321</v>
      </c>
      <c r="C22" s="336" t="s">
        <v>322</v>
      </c>
      <c r="D22" s="273">
        <f>SUM(F22:S22)</f>
        <v>0</v>
      </c>
      <c r="E22" s="98">
        <f>E21*E14</f>
        <v>0</v>
      </c>
      <c r="F22" s="98">
        <f>F21*F14</f>
        <v>0</v>
      </c>
      <c r="G22" s="98">
        <f t="shared" ref="G22:S22" si="6">G21*G14</f>
        <v>0</v>
      </c>
      <c r="H22" s="98">
        <f t="shared" si="6"/>
        <v>0</v>
      </c>
      <c r="I22" s="98">
        <f t="shared" si="6"/>
        <v>0</v>
      </c>
      <c r="J22" s="273">
        <f t="shared" si="6"/>
        <v>0</v>
      </c>
      <c r="K22" s="98">
        <f t="shared" si="6"/>
        <v>0</v>
      </c>
      <c r="L22" s="98">
        <f t="shared" si="6"/>
        <v>0</v>
      </c>
      <c r="M22" s="98">
        <f t="shared" si="6"/>
        <v>0</v>
      </c>
      <c r="N22" s="98">
        <f t="shared" si="6"/>
        <v>0</v>
      </c>
      <c r="O22" s="98">
        <f t="shared" si="6"/>
        <v>0</v>
      </c>
      <c r="P22" s="98">
        <f t="shared" si="6"/>
        <v>0</v>
      </c>
      <c r="Q22" s="98">
        <f t="shared" si="6"/>
        <v>0</v>
      </c>
      <c r="R22" s="98">
        <f t="shared" si="6"/>
        <v>0</v>
      </c>
      <c r="S22" s="98">
        <f t="shared" si="6"/>
        <v>0</v>
      </c>
    </row>
    <row r="23" spans="1:20" ht="15" thickBot="1" x14ac:dyDescent="0.45"/>
    <row r="24" spans="1:20" ht="27.75" customHeight="1" thickBot="1" x14ac:dyDescent="0.45">
      <c r="A24" s="337" t="s">
        <v>323</v>
      </c>
      <c r="B24" s="338"/>
      <c r="C24" s="338"/>
      <c r="D24" s="357">
        <v>0.98</v>
      </c>
      <c r="E24" s="313"/>
      <c r="F24" s="339"/>
      <c r="G24" s="587" t="s">
        <v>324</v>
      </c>
      <c r="H24" s="587"/>
      <c r="I24" s="587"/>
      <c r="J24" s="587"/>
      <c r="K24" s="587"/>
      <c r="L24" s="587"/>
      <c r="M24" s="149" t="str">
        <f>IF(D22&gt;0,"DA","NU")</f>
        <v>NU</v>
      </c>
      <c r="N24" s="312"/>
    </row>
    <row r="25" spans="1:20" ht="36.75" customHeight="1" thickBot="1" x14ac:dyDescent="0.45">
      <c r="A25" s="341" t="s">
        <v>325</v>
      </c>
      <c r="D25" s="342">
        <v>0</v>
      </c>
      <c r="E25" s="313"/>
      <c r="F25" s="339"/>
      <c r="G25" s="340"/>
      <c r="H25" s="340"/>
      <c r="I25" s="340"/>
      <c r="J25" s="340"/>
      <c r="K25" s="340"/>
      <c r="L25" s="340"/>
      <c r="M25" s="149"/>
      <c r="N25" s="312"/>
    </row>
    <row r="26" spans="1:20" ht="15" thickBot="1" x14ac:dyDescent="0.45">
      <c r="A26" s="312"/>
      <c r="N26" s="312"/>
    </row>
    <row r="27" spans="1:20" ht="33.75" customHeight="1" thickBot="1" x14ac:dyDescent="0.45">
      <c r="A27" s="575" t="s">
        <v>326</v>
      </c>
      <c r="B27" s="576"/>
      <c r="C27" s="576"/>
      <c r="D27" s="343">
        <v>0.04</v>
      </c>
      <c r="E27" s="313"/>
      <c r="G27" s="577" t="s">
        <v>327</v>
      </c>
      <c r="H27" s="578"/>
      <c r="I27" s="578"/>
      <c r="J27" s="579"/>
      <c r="K27" s="344" t="str">
        <f>IF(M24="nu","--",IFERROR(B64,""))</f>
        <v>--</v>
      </c>
      <c r="L27" s="327" t="s">
        <v>226</v>
      </c>
      <c r="N27" s="312"/>
    </row>
    <row r="28" spans="1:20" x14ac:dyDescent="0.4">
      <c r="A28" s="312"/>
      <c r="G28" s="572"/>
      <c r="H28" s="572"/>
      <c r="I28" s="572"/>
      <c r="J28" s="572"/>
      <c r="K28" s="572"/>
      <c r="L28" s="572"/>
      <c r="M28" s="572"/>
      <c r="N28" s="312"/>
    </row>
    <row r="29" spans="1:20" x14ac:dyDescent="0.4">
      <c r="A29" s="315" t="s">
        <v>328</v>
      </c>
      <c r="N29" s="312"/>
    </row>
    <row r="30" spans="1:20" x14ac:dyDescent="0.4">
      <c r="A30" s="316" t="s">
        <v>329</v>
      </c>
      <c r="N30" s="312"/>
    </row>
    <row r="31" spans="1:20" ht="60" customHeight="1" x14ac:dyDescent="0.4">
      <c r="A31" s="317" t="s">
        <v>287</v>
      </c>
      <c r="B31" s="573" t="s">
        <v>330</v>
      </c>
      <c r="C31" s="573"/>
      <c r="D31" s="573"/>
      <c r="E31" s="573"/>
      <c r="F31" s="573"/>
      <c r="G31" s="573"/>
      <c r="H31" s="573"/>
      <c r="I31" s="573"/>
      <c r="J31" s="573"/>
      <c r="K31" s="573"/>
      <c r="L31" s="573"/>
      <c r="M31" s="573"/>
      <c r="N31" s="318"/>
    </row>
    <row r="32" spans="1:20" x14ac:dyDescent="0.4">
      <c r="A32" s="317" t="s">
        <v>290</v>
      </c>
      <c r="B32" s="566" t="s">
        <v>331</v>
      </c>
      <c r="C32" s="566"/>
      <c r="D32" s="566"/>
      <c r="E32" s="566"/>
      <c r="F32" s="566"/>
      <c r="G32" s="566"/>
      <c r="H32" s="566"/>
      <c r="I32" s="566"/>
      <c r="J32" s="566"/>
      <c r="K32" s="566"/>
      <c r="L32" s="566"/>
      <c r="M32" s="566"/>
      <c r="N32" s="566"/>
    </row>
    <row r="33" spans="1:18" x14ac:dyDescent="0.4">
      <c r="A33" s="317" t="s">
        <v>293</v>
      </c>
      <c r="B33" s="567" t="s">
        <v>332</v>
      </c>
      <c r="C33" s="567"/>
      <c r="D33" s="567"/>
      <c r="E33" s="567"/>
      <c r="F33" s="567"/>
      <c r="G33" s="567"/>
      <c r="H33" s="567"/>
      <c r="I33" s="567"/>
      <c r="J33" s="567"/>
      <c r="K33" s="567"/>
      <c r="L33" s="567"/>
      <c r="M33" s="567"/>
      <c r="N33" s="567"/>
    </row>
    <row r="34" spans="1:18" x14ac:dyDescent="0.4">
      <c r="A34" s="317" t="s">
        <v>296</v>
      </c>
      <c r="B34" s="567" t="s">
        <v>333</v>
      </c>
      <c r="C34" s="567"/>
      <c r="D34" s="567"/>
      <c r="E34" s="567"/>
      <c r="F34" s="567"/>
      <c r="G34" s="567"/>
      <c r="H34" s="567"/>
      <c r="I34" s="567"/>
      <c r="J34" s="567"/>
      <c r="K34" s="567"/>
      <c r="L34" s="567"/>
      <c r="M34" s="567"/>
      <c r="N34" s="567"/>
    </row>
    <row r="35" spans="1:18" ht="42.75" customHeight="1" x14ac:dyDescent="0.4">
      <c r="A35" s="317" t="s">
        <v>299</v>
      </c>
      <c r="B35" s="566" t="s">
        <v>334</v>
      </c>
      <c r="C35" s="567"/>
      <c r="D35" s="567"/>
      <c r="E35" s="567"/>
      <c r="F35" s="567"/>
      <c r="G35" s="567"/>
      <c r="H35" s="567"/>
      <c r="I35" s="567"/>
      <c r="J35" s="567"/>
      <c r="K35" s="567"/>
      <c r="L35" s="567"/>
      <c r="M35" s="567"/>
      <c r="N35" s="567"/>
    </row>
    <row r="36" spans="1:18" ht="42" customHeight="1" x14ac:dyDescent="0.4">
      <c r="A36" s="317" t="s">
        <v>302</v>
      </c>
      <c r="B36" s="566" t="s">
        <v>335</v>
      </c>
      <c r="C36" s="567"/>
      <c r="D36" s="567"/>
      <c r="E36" s="567"/>
      <c r="F36" s="567"/>
      <c r="G36" s="567"/>
      <c r="H36" s="567"/>
      <c r="I36" s="567"/>
      <c r="J36" s="567"/>
      <c r="K36" s="567"/>
      <c r="L36" s="567"/>
      <c r="M36" s="567"/>
      <c r="N36" s="567"/>
    </row>
    <row r="37" spans="1:18" ht="42.75" customHeight="1" x14ac:dyDescent="0.4">
      <c r="A37" s="317" t="s">
        <v>305</v>
      </c>
      <c r="B37" s="566" t="s">
        <v>336</v>
      </c>
      <c r="C37" s="567"/>
      <c r="D37" s="567"/>
      <c r="E37" s="567"/>
      <c r="F37" s="567"/>
      <c r="G37" s="567"/>
      <c r="H37" s="567"/>
      <c r="I37" s="567"/>
      <c r="J37" s="567"/>
      <c r="K37" s="567"/>
      <c r="L37" s="567"/>
      <c r="M37" s="567"/>
      <c r="N37" s="567"/>
    </row>
    <row r="38" spans="1:18" ht="25.5" customHeight="1" x14ac:dyDescent="0.4">
      <c r="A38" s="317" t="s">
        <v>308</v>
      </c>
      <c r="B38" s="566" t="s">
        <v>337</v>
      </c>
      <c r="C38" s="567"/>
      <c r="D38" s="567"/>
      <c r="E38" s="567"/>
      <c r="F38" s="567"/>
      <c r="G38" s="567"/>
      <c r="H38" s="567"/>
      <c r="I38" s="567"/>
      <c r="J38" s="567"/>
      <c r="K38" s="567"/>
      <c r="L38" s="567"/>
      <c r="M38" s="567"/>
      <c r="N38" s="567"/>
    </row>
    <row r="39" spans="1:18" x14ac:dyDescent="0.4">
      <c r="A39" s="317" t="s">
        <v>311</v>
      </c>
      <c r="B39" s="552" t="s">
        <v>338</v>
      </c>
      <c r="C39" s="552"/>
      <c r="D39" s="552"/>
      <c r="E39" s="552"/>
      <c r="F39" s="552"/>
      <c r="G39" s="552"/>
      <c r="H39" s="552"/>
      <c r="I39" s="552"/>
      <c r="J39" s="552"/>
      <c r="K39" s="552"/>
      <c r="L39" s="552"/>
      <c r="M39" s="552"/>
      <c r="N39" s="552"/>
    </row>
    <row r="40" spans="1:18" ht="34.5" customHeight="1" x14ac:dyDescent="0.4">
      <c r="A40" s="317" t="s">
        <v>314</v>
      </c>
      <c r="B40" s="574" t="s">
        <v>339</v>
      </c>
      <c r="C40" s="574"/>
      <c r="D40" s="574"/>
      <c r="E40" s="574"/>
      <c r="F40" s="574"/>
      <c r="G40" s="574"/>
      <c r="H40" s="574"/>
      <c r="I40" s="574"/>
      <c r="J40" s="574"/>
      <c r="K40" s="574"/>
      <c r="L40" s="574"/>
      <c r="M40" s="574"/>
      <c r="N40" s="574"/>
    </row>
    <row r="41" spans="1:18" ht="31.5" customHeight="1" x14ac:dyDescent="0.4">
      <c r="A41" s="317" t="s">
        <v>317</v>
      </c>
      <c r="B41" s="552" t="s">
        <v>340</v>
      </c>
      <c r="C41" s="552"/>
      <c r="D41" s="552"/>
      <c r="E41" s="552"/>
      <c r="F41" s="552"/>
      <c r="G41" s="552"/>
      <c r="H41" s="552"/>
      <c r="I41" s="552"/>
      <c r="J41" s="552"/>
      <c r="K41" s="552"/>
      <c r="L41" s="552"/>
      <c r="M41" s="552"/>
      <c r="N41" s="552"/>
    </row>
    <row r="42" spans="1:18" ht="25.5" customHeight="1" x14ac:dyDescent="0.4">
      <c r="A42" s="317" t="s">
        <v>319</v>
      </c>
      <c r="B42" s="565" t="s">
        <v>341</v>
      </c>
      <c r="C42" s="565"/>
      <c r="D42" s="565"/>
      <c r="E42" s="565"/>
      <c r="F42" s="565"/>
      <c r="G42" s="565"/>
      <c r="H42" s="565"/>
      <c r="I42" s="565"/>
      <c r="J42" s="565"/>
      <c r="K42" s="565"/>
      <c r="L42" s="565"/>
      <c r="M42" s="565"/>
      <c r="N42" s="565"/>
    </row>
    <row r="43" spans="1:18" x14ac:dyDescent="0.4">
      <c r="A43" s="317" t="s">
        <v>322</v>
      </c>
      <c r="B43" s="566" t="s">
        <v>342</v>
      </c>
      <c r="C43" s="567"/>
      <c r="D43" s="567"/>
      <c r="E43" s="567"/>
      <c r="F43" s="567"/>
      <c r="G43" s="567"/>
      <c r="H43" s="567"/>
      <c r="I43" s="567"/>
      <c r="J43" s="567"/>
      <c r="K43" s="567"/>
      <c r="L43" s="567"/>
      <c r="M43" s="567"/>
      <c r="N43" s="567"/>
    </row>
    <row r="46" spans="1:18" ht="27" customHeight="1" x14ac:dyDescent="0.4">
      <c r="K46" s="568"/>
      <c r="L46" s="568"/>
      <c r="M46" s="568"/>
      <c r="N46" s="568"/>
      <c r="O46" s="568"/>
      <c r="P46" s="568"/>
      <c r="Q46" s="568"/>
      <c r="R46" s="568"/>
    </row>
    <row r="47" spans="1:18" x14ac:dyDescent="0.4">
      <c r="A47" s="345" t="s">
        <v>343</v>
      </c>
      <c r="B47" s="134"/>
      <c r="C47" s="134"/>
      <c r="D47" s="134"/>
      <c r="E47" s="134"/>
      <c r="F47" s="134"/>
      <c r="G47" s="134"/>
      <c r="H47" s="134"/>
      <c r="I47" s="134"/>
      <c r="J47" s="134"/>
    </row>
    <row r="48" spans="1:18" x14ac:dyDescent="0.4">
      <c r="A48" s="569" t="s">
        <v>344</v>
      </c>
      <c r="B48" s="569"/>
      <c r="C48" s="569"/>
      <c r="D48" s="569"/>
      <c r="E48" s="569"/>
      <c r="F48" s="569"/>
      <c r="G48" s="569"/>
      <c r="H48" s="569"/>
      <c r="I48" s="569"/>
      <c r="J48" s="134"/>
    </row>
    <row r="49" spans="1:14" x14ac:dyDescent="0.4">
      <c r="B49" s="134"/>
      <c r="C49" s="134"/>
      <c r="D49" s="134"/>
      <c r="E49" s="134"/>
      <c r="F49" s="134"/>
      <c r="G49" s="134"/>
      <c r="H49" s="134"/>
      <c r="I49" s="134"/>
      <c r="J49" s="134"/>
    </row>
    <row r="50" spans="1:14" ht="27.65" customHeight="1" x14ac:dyDescent="0.4">
      <c r="A50" s="570" t="s">
        <v>367</v>
      </c>
      <c r="B50" s="571"/>
      <c r="C50" s="571"/>
      <c r="D50" s="571"/>
      <c r="E50" s="571"/>
      <c r="F50" s="571"/>
      <c r="G50" s="571"/>
      <c r="H50" s="571"/>
      <c r="I50" s="571"/>
      <c r="J50" s="346"/>
    </row>
    <row r="51" spans="1:14" x14ac:dyDescent="0.4">
      <c r="A51" s="134" t="s">
        <v>345</v>
      </c>
      <c r="B51" s="281">
        <f>D11</f>
        <v>0</v>
      </c>
      <c r="C51" s="312" t="s">
        <v>226</v>
      </c>
      <c r="D51" s="134"/>
      <c r="E51" s="134"/>
      <c r="F51" s="134"/>
      <c r="G51" s="134"/>
      <c r="H51" s="134"/>
      <c r="I51" s="134"/>
      <c r="J51" s="134"/>
    </row>
    <row r="52" spans="1:14" ht="14.25" customHeight="1" x14ac:dyDescent="0.4">
      <c r="A52" s="319" t="s">
        <v>346</v>
      </c>
      <c r="B52" s="281">
        <f>D15</f>
        <v>0</v>
      </c>
      <c r="C52" s="312" t="s">
        <v>226</v>
      </c>
      <c r="D52" s="134"/>
      <c r="E52" s="134"/>
      <c r="F52" s="134"/>
      <c r="G52" s="134"/>
      <c r="H52" s="134"/>
      <c r="I52" s="134"/>
      <c r="J52" s="134"/>
    </row>
    <row r="53" spans="1:14" ht="26.25" customHeight="1" x14ac:dyDescent="0.4">
      <c r="A53" s="320" t="s">
        <v>347</v>
      </c>
      <c r="B53" s="281">
        <f>IF(D22&gt;0,D22,0)</f>
        <v>0</v>
      </c>
      <c r="C53" s="312" t="s">
        <v>226</v>
      </c>
      <c r="D53" s="134"/>
      <c r="E53" s="134"/>
      <c r="F53" s="134"/>
      <c r="G53" s="134"/>
      <c r="H53" s="134"/>
      <c r="I53" s="134"/>
      <c r="J53" s="134"/>
    </row>
    <row r="54" spans="1:14" ht="24.9" x14ac:dyDescent="0.4">
      <c r="A54" s="347" t="s">
        <v>348</v>
      </c>
      <c r="B54" s="348">
        <f>B52-B53</f>
        <v>0</v>
      </c>
      <c r="C54" s="312" t="s">
        <v>226</v>
      </c>
      <c r="D54" s="134"/>
      <c r="E54" s="134"/>
      <c r="F54" s="349"/>
      <c r="G54" s="134"/>
      <c r="H54" s="134"/>
      <c r="I54" s="134"/>
      <c r="J54" s="134"/>
    </row>
    <row r="55" spans="1:14" x14ac:dyDescent="0.4">
      <c r="A55" s="347" t="s">
        <v>349</v>
      </c>
      <c r="B55" s="350" t="e">
        <f>ROUND(B54/B52,2)</f>
        <v>#DIV/0!</v>
      </c>
      <c r="D55" s="134"/>
      <c r="E55" s="134"/>
      <c r="F55" s="349"/>
      <c r="G55" s="134"/>
      <c r="H55" s="134"/>
      <c r="I55" s="134"/>
      <c r="J55" s="134"/>
    </row>
    <row r="56" spans="1:14" x14ac:dyDescent="0.4">
      <c r="A56" s="128"/>
      <c r="B56" s="134"/>
      <c r="C56" s="66"/>
      <c r="D56" s="134"/>
      <c r="E56" s="134"/>
      <c r="F56" s="134"/>
      <c r="G56" s="134"/>
      <c r="H56" s="134"/>
      <c r="I56" s="134"/>
      <c r="J56" s="134"/>
    </row>
    <row r="57" spans="1:14" ht="17.600000000000001" x14ac:dyDescent="0.4">
      <c r="A57" s="564" t="s">
        <v>368</v>
      </c>
      <c r="B57" s="564"/>
      <c r="C57" s="564"/>
      <c r="D57" s="564"/>
      <c r="E57" s="564"/>
      <c r="F57" s="564"/>
      <c r="G57" s="564"/>
      <c r="H57" s="564"/>
      <c r="I57" s="564"/>
      <c r="J57" s="346"/>
    </row>
    <row r="58" spans="1:14" x14ac:dyDescent="0.4">
      <c r="A58" s="321" t="s">
        <v>350</v>
      </c>
      <c r="C58" s="66"/>
      <c r="D58" s="134"/>
      <c r="E58" s="134"/>
      <c r="F58" s="134"/>
      <c r="G58" s="134"/>
      <c r="H58" s="134"/>
      <c r="I58" s="134"/>
      <c r="J58" s="134"/>
      <c r="N58" s="66"/>
    </row>
    <row r="59" spans="1:14" x14ac:dyDescent="0.4">
      <c r="A59" s="134" t="s">
        <v>351</v>
      </c>
      <c r="B59" s="281">
        <f>D12</f>
        <v>0</v>
      </c>
      <c r="C59" s="312" t="s">
        <v>226</v>
      </c>
      <c r="D59" s="134"/>
      <c r="E59" s="134"/>
      <c r="F59" s="134"/>
      <c r="G59" s="134"/>
      <c r="H59" s="134"/>
      <c r="I59" s="134"/>
      <c r="J59" s="134"/>
      <c r="N59" s="66"/>
    </row>
    <row r="60" spans="1:14" ht="39" x14ac:dyDescent="0.4">
      <c r="A60" s="351" t="s">
        <v>352</v>
      </c>
      <c r="B60" s="281" t="e">
        <f>B59*B55</f>
        <v>#DIV/0!</v>
      </c>
      <c r="C60" s="312" t="s">
        <v>226</v>
      </c>
      <c r="D60" s="134"/>
      <c r="E60" s="134"/>
      <c r="F60" s="134"/>
      <c r="G60" s="134"/>
      <c r="H60" s="134"/>
      <c r="I60" s="134"/>
      <c r="J60" s="134"/>
      <c r="N60" s="66"/>
    </row>
    <row r="61" spans="1:14" ht="39.75" customHeight="1" x14ac:dyDescent="0.4">
      <c r="A61" s="564" t="s">
        <v>369</v>
      </c>
      <c r="B61" s="564"/>
      <c r="C61" s="564"/>
      <c r="D61" s="564"/>
      <c r="E61" s="564"/>
      <c r="F61" s="564"/>
      <c r="G61" s="564"/>
      <c r="H61" s="564"/>
      <c r="I61" s="564"/>
      <c r="J61" s="346"/>
      <c r="N61" s="66"/>
    </row>
    <row r="62" spans="1:14" x14ac:dyDescent="0.4">
      <c r="A62" s="134" t="s">
        <v>353</v>
      </c>
      <c r="B62" s="116" t="e">
        <f>B60*'Buget cerere'!#REF!/('Buget cerere'!#REF!+'Buget cerere'!#REF!)*'Funding-gap'!D24</f>
        <v>#DIV/0!</v>
      </c>
      <c r="D62" s="134"/>
      <c r="E62" s="134"/>
      <c r="F62" s="134"/>
      <c r="G62" s="134"/>
      <c r="H62" s="134"/>
      <c r="I62" s="134"/>
      <c r="J62" s="134"/>
      <c r="N62" s="66"/>
    </row>
    <row r="63" spans="1:14" x14ac:dyDescent="0.4">
      <c r="A63" s="134" t="s">
        <v>354</v>
      </c>
      <c r="B63" s="116" t="e">
        <f>B60*'Buget cerere'!#REF!/('Buget cerere'!#REF!+'Buget cerere'!#REF!)*'Funding-gap'!D25</f>
        <v>#DIV/0!</v>
      </c>
      <c r="D63" s="134"/>
      <c r="E63" s="134"/>
      <c r="F63" s="134"/>
      <c r="G63" s="134"/>
      <c r="H63" s="134"/>
      <c r="I63" s="134"/>
      <c r="J63" s="134"/>
      <c r="N63" s="66"/>
    </row>
    <row r="64" spans="1:14" x14ac:dyDescent="0.4">
      <c r="A64" s="134" t="s">
        <v>355</v>
      </c>
      <c r="B64" s="116" t="e">
        <f>B62+B63</f>
        <v>#DIV/0!</v>
      </c>
      <c r="D64" s="134"/>
      <c r="E64" s="134"/>
      <c r="F64" s="134"/>
      <c r="G64" s="134"/>
      <c r="H64" s="134"/>
      <c r="I64" s="134"/>
      <c r="J64" s="134"/>
      <c r="N64" s="66"/>
    </row>
    <row r="65" spans="2:14" x14ac:dyDescent="0.4">
      <c r="B65" s="352"/>
      <c r="D65" s="134"/>
      <c r="E65" s="134"/>
      <c r="F65" s="134"/>
      <c r="G65" s="134"/>
      <c r="H65" s="134"/>
      <c r="I65" s="134"/>
      <c r="J65" s="134"/>
      <c r="N65" s="66"/>
    </row>
    <row r="66" spans="2:14" x14ac:dyDescent="0.4">
      <c r="B66" s="65">
        <f>'Buget cerere'!E63</f>
        <v>0</v>
      </c>
      <c r="C66" s="353">
        <v>1</v>
      </c>
    </row>
    <row r="67" spans="2:14" ht="24" customHeight="1" x14ac:dyDescent="0.4">
      <c r="B67" s="65" t="e">
        <f>B64</f>
        <v>#DIV/0!</v>
      </c>
      <c r="C67" s="354" t="e">
        <f>SUM(B67*C66)/B66</f>
        <v>#DIV/0!</v>
      </c>
      <c r="D67" s="355" t="s">
        <v>356</v>
      </c>
    </row>
    <row r="68" spans="2:14" x14ac:dyDescent="0.4">
      <c r="C68" s="354" t="e">
        <f>100%-C67</f>
        <v>#DIV/0!</v>
      </c>
      <c r="D68" s="356" t="s">
        <v>357</v>
      </c>
    </row>
  </sheetData>
  <mergeCells count="26">
    <mergeCell ref="A27:C27"/>
    <mergeCell ref="G27:J27"/>
    <mergeCell ref="A1:M1"/>
    <mergeCell ref="A4:M4"/>
    <mergeCell ref="A5:M5"/>
    <mergeCell ref="G24:L24"/>
    <mergeCell ref="A7:S7"/>
    <mergeCell ref="B41:N41"/>
    <mergeCell ref="G28:M28"/>
    <mergeCell ref="B31:M31"/>
    <mergeCell ref="B32:N32"/>
    <mergeCell ref="B33:N33"/>
    <mergeCell ref="B34:N34"/>
    <mergeCell ref="B35:N35"/>
    <mergeCell ref="B36:N36"/>
    <mergeCell ref="B37:N37"/>
    <mergeCell ref="B38:N38"/>
    <mergeCell ref="B39:N39"/>
    <mergeCell ref="B40:N40"/>
    <mergeCell ref="A61:I61"/>
    <mergeCell ref="B42:N42"/>
    <mergeCell ref="B43:N43"/>
    <mergeCell ref="K46:R46"/>
    <mergeCell ref="A48:I48"/>
    <mergeCell ref="A50:I50"/>
    <mergeCell ref="A57:I57"/>
  </mergeCells>
  <conditionalFormatting sqref="E20">
    <cfRule type="cellIs" dxfId="3" priority="1" operator="equal">
      <formula>0</formula>
    </cfRule>
  </conditionalFormatting>
  <conditionalFormatting sqref="M24:M25">
    <cfRule type="containsText" dxfId="2" priority="2" operator="containsText" text="NU">
      <formula>NOT(ISERROR(SEARCH("NU",M24)))</formula>
    </cfRule>
    <cfRule type="containsText" dxfId="1" priority="3" operator="containsText" text="DA">
      <formula>NOT(ISERROR(SEARCH("DA",M24)))</formula>
    </cfRule>
    <cfRule type="containsText" dxfId="0" priority="4" operator="containsText" text="NU">
      <formula>NOT(ISERROR(SEARCH("NU",M24)))</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topLeftCell="A19" workbookViewId="0">
      <selection activeCell="B23" sqref="B23"/>
    </sheetView>
  </sheetViews>
  <sheetFormatPr defaultRowHeight="14.6" x14ac:dyDescent="0.4"/>
  <sheetData>
    <row r="1" spans="1:18" x14ac:dyDescent="0.4">
      <c r="A1" s="204"/>
      <c r="B1" s="116"/>
      <c r="C1" s="65"/>
      <c r="D1" s="65"/>
      <c r="E1" s="65"/>
      <c r="F1" s="65"/>
      <c r="G1" s="65"/>
      <c r="H1" s="65"/>
      <c r="I1" s="167"/>
      <c r="J1" s="65"/>
      <c r="K1" s="65"/>
      <c r="L1" s="65"/>
      <c r="M1" s="65"/>
      <c r="N1" s="65"/>
      <c r="O1" s="65"/>
      <c r="P1" s="65"/>
      <c r="Q1" s="65"/>
      <c r="R1" s="134"/>
    </row>
    <row r="2" spans="1:18" ht="35.25" customHeight="1" x14ac:dyDescent="0.4">
      <c r="A2" s="211" t="s">
        <v>197</v>
      </c>
      <c r="B2" s="66"/>
      <c r="C2" s="66"/>
      <c r="D2" s="66"/>
      <c r="E2" s="66"/>
      <c r="F2" s="66"/>
      <c r="G2" s="66"/>
      <c r="H2" s="234"/>
      <c r="I2" s="167"/>
      <c r="J2" s="234"/>
      <c r="K2" s="234"/>
      <c r="L2" s="234"/>
      <c r="M2" s="234"/>
      <c r="N2" s="66"/>
      <c r="O2" s="66"/>
      <c r="P2" s="66"/>
      <c r="Q2" s="66"/>
      <c r="R2" s="134"/>
    </row>
    <row r="3" spans="1:18" ht="15.45" x14ac:dyDescent="0.4">
      <c r="A3" s="204"/>
      <c r="B3" s="66"/>
      <c r="C3" s="66"/>
      <c r="D3" s="66"/>
      <c r="E3" s="66"/>
      <c r="F3" s="66"/>
      <c r="G3" s="66"/>
      <c r="H3" s="235"/>
      <c r="I3" s="219"/>
      <c r="J3" s="235"/>
      <c r="K3" s="235"/>
      <c r="L3" s="235"/>
      <c r="M3" s="235"/>
      <c r="N3" s="66"/>
      <c r="O3" s="66"/>
      <c r="P3" s="66"/>
      <c r="Q3" s="66"/>
      <c r="R3" s="134"/>
    </row>
    <row r="4" spans="1:18" ht="15.45" x14ac:dyDescent="0.4">
      <c r="A4" s="478" t="s">
        <v>198</v>
      </c>
      <c r="B4" s="478"/>
      <c r="C4" s="478"/>
      <c r="D4" s="478"/>
      <c r="E4" s="478"/>
      <c r="F4" s="478"/>
      <c r="G4" s="66"/>
      <c r="H4" s="235"/>
      <c r="I4" s="219"/>
      <c r="J4" s="235"/>
      <c r="K4" s="235"/>
      <c r="L4" s="235"/>
      <c r="M4" s="235"/>
      <c r="N4" s="66"/>
      <c r="O4" s="66"/>
      <c r="P4" s="66"/>
      <c r="Q4" s="66"/>
      <c r="R4" s="134"/>
    </row>
    <row r="5" spans="1:18" ht="15.45" x14ac:dyDescent="0.4">
      <c r="A5" s="478" t="s">
        <v>199</v>
      </c>
      <c r="B5" s="478"/>
      <c r="C5" s="478"/>
      <c r="D5" s="478"/>
      <c r="E5" s="478"/>
      <c r="F5" s="478"/>
      <c r="G5" s="66"/>
      <c r="H5" s="234"/>
      <c r="I5" s="167"/>
      <c r="J5" s="234"/>
      <c r="K5" s="234"/>
      <c r="L5" s="234"/>
      <c r="M5" s="234"/>
      <c r="N5" s="66"/>
      <c r="O5" s="66"/>
      <c r="P5" s="66"/>
      <c r="Q5" s="66"/>
      <c r="R5" s="134"/>
    </row>
    <row r="6" spans="1:18" ht="21.75" customHeight="1" x14ac:dyDescent="0.4">
      <c r="A6" s="478" t="s">
        <v>200</v>
      </c>
      <c r="B6" s="589"/>
      <c r="C6" s="589"/>
      <c r="D6" s="589"/>
      <c r="E6" s="589"/>
      <c r="F6" s="236"/>
      <c r="G6" s="66"/>
      <c r="H6" s="234"/>
      <c r="I6" s="167"/>
      <c r="J6" s="234"/>
      <c r="K6" s="234"/>
      <c r="L6" s="234"/>
      <c r="M6" s="234"/>
      <c r="N6" s="66"/>
      <c r="O6" s="66"/>
      <c r="P6" s="66"/>
      <c r="Q6" s="66"/>
      <c r="R6" s="134"/>
    </row>
    <row r="7" spans="1:18" ht="59.25" customHeight="1" x14ac:dyDescent="0.4">
      <c r="A7" s="478" t="s">
        <v>201</v>
      </c>
      <c r="B7" s="589"/>
      <c r="C7" s="589"/>
      <c r="D7" s="589"/>
      <c r="E7" s="589"/>
      <c r="F7" s="236"/>
      <c r="G7" s="66"/>
      <c r="H7" s="235"/>
      <c r="I7" s="219"/>
      <c r="J7" s="235"/>
      <c r="K7" s="235"/>
      <c r="L7" s="235"/>
      <c r="M7" s="235"/>
      <c r="N7" s="66"/>
      <c r="O7" s="66"/>
      <c r="P7" s="66"/>
      <c r="Q7" s="66"/>
      <c r="R7" s="134"/>
    </row>
    <row r="8" spans="1:18" ht="33" customHeight="1" x14ac:dyDescent="0.4">
      <c r="A8" s="602" t="s">
        <v>202</v>
      </c>
      <c r="B8" s="589"/>
      <c r="C8" s="589"/>
      <c r="D8" s="589"/>
      <c r="E8" s="589"/>
      <c r="F8" s="236"/>
      <c r="G8" s="66"/>
      <c r="H8" s="235"/>
      <c r="I8" s="219"/>
      <c r="J8" s="235"/>
      <c r="K8" s="235"/>
      <c r="L8" s="235"/>
      <c r="M8" s="235"/>
      <c r="N8" s="66"/>
      <c r="O8" s="66"/>
      <c r="P8" s="66"/>
      <c r="Q8" s="66"/>
      <c r="R8" s="134"/>
    </row>
    <row r="9" spans="1:18" ht="53.25" customHeight="1" x14ac:dyDescent="0.4">
      <c r="A9" s="602" t="s">
        <v>203</v>
      </c>
      <c r="B9" s="589"/>
      <c r="C9" s="589"/>
      <c r="D9" s="589"/>
      <c r="E9" s="589"/>
      <c r="F9" s="236"/>
      <c r="G9" s="66"/>
      <c r="H9" s="235"/>
      <c r="I9" s="219"/>
      <c r="J9" s="235"/>
      <c r="K9" s="235"/>
      <c r="L9" s="235"/>
      <c r="M9" s="235"/>
      <c r="N9" s="66"/>
      <c r="O9" s="66"/>
      <c r="P9" s="66"/>
      <c r="Q9" s="66"/>
      <c r="R9" s="134"/>
    </row>
    <row r="10" spans="1:18" ht="15.45" x14ac:dyDescent="0.4">
      <c r="A10" s="478" t="s">
        <v>204</v>
      </c>
      <c r="B10" s="589"/>
      <c r="C10" s="589"/>
      <c r="D10" s="589"/>
      <c r="E10" s="589"/>
      <c r="F10" s="236"/>
      <c r="G10" s="66"/>
      <c r="H10" s="235"/>
      <c r="I10" s="219"/>
      <c r="J10" s="235"/>
      <c r="K10" s="235"/>
      <c r="L10" s="235"/>
      <c r="M10" s="235"/>
      <c r="N10" s="66"/>
      <c r="O10" s="66"/>
      <c r="P10" s="66"/>
      <c r="Q10" s="66"/>
      <c r="R10" s="134"/>
    </row>
    <row r="11" spans="1:18" ht="33.75" customHeight="1" x14ac:dyDescent="0.4">
      <c r="A11" s="601" t="s">
        <v>205</v>
      </c>
      <c r="B11" s="600"/>
      <c r="C11" s="600"/>
      <c r="D11" s="600"/>
      <c r="E11" s="600"/>
      <c r="F11" s="236"/>
      <c r="G11" s="66"/>
      <c r="H11" s="234"/>
      <c r="I11" s="167"/>
      <c r="J11" s="234"/>
      <c r="K11" s="234"/>
      <c r="L11" s="234"/>
      <c r="M11" s="234"/>
      <c r="N11" s="66"/>
      <c r="O11" s="66"/>
      <c r="P11" s="66"/>
      <c r="Q11" s="66"/>
      <c r="R11" s="134"/>
    </row>
    <row r="12" spans="1:18" ht="33.75" customHeight="1" x14ac:dyDescent="0.4">
      <c r="A12" s="601" t="s">
        <v>206</v>
      </c>
      <c r="B12" s="600"/>
      <c r="C12" s="600"/>
      <c r="D12" s="600"/>
      <c r="E12" s="600"/>
      <c r="F12" s="236"/>
      <c r="G12" s="66"/>
      <c r="H12" s="235"/>
      <c r="I12" s="167"/>
      <c r="J12" s="235"/>
      <c r="K12" s="235"/>
      <c r="L12" s="235"/>
      <c r="M12" s="235"/>
      <c r="N12" s="66"/>
      <c r="O12" s="66"/>
      <c r="P12" s="66"/>
      <c r="Q12" s="66"/>
      <c r="R12" s="134"/>
    </row>
    <row r="13" spans="1:18" ht="74.25" customHeight="1" x14ac:dyDescent="0.4">
      <c r="A13" s="478" t="s">
        <v>207</v>
      </c>
      <c r="B13" s="589"/>
      <c r="C13" s="589"/>
      <c r="D13" s="589"/>
      <c r="E13" s="589"/>
      <c r="F13" s="236"/>
      <c r="G13" s="66"/>
      <c r="H13" s="66"/>
      <c r="I13" s="169"/>
      <c r="J13" s="237"/>
      <c r="K13" s="237"/>
      <c r="L13" s="238"/>
      <c r="M13" s="238"/>
      <c r="N13" s="66"/>
      <c r="O13" s="66"/>
      <c r="P13" s="66"/>
      <c r="Q13" s="66"/>
      <c r="R13" s="134"/>
    </row>
    <row r="14" spans="1:18" ht="72" customHeight="1" x14ac:dyDescent="0.4">
      <c r="A14" s="602" t="s">
        <v>208</v>
      </c>
      <c r="B14" s="589"/>
      <c r="C14" s="589"/>
      <c r="D14" s="589"/>
      <c r="E14" s="589"/>
      <c r="F14" s="66"/>
      <c r="G14" s="66"/>
      <c r="H14" s="235"/>
      <c r="I14" s="169"/>
      <c r="J14" s="237"/>
      <c r="K14" s="237"/>
      <c r="L14" s="238"/>
      <c r="M14" s="238"/>
      <c r="N14" s="66"/>
      <c r="O14" s="66"/>
      <c r="P14" s="66"/>
      <c r="Q14" s="66"/>
      <c r="R14" s="134"/>
    </row>
    <row r="15" spans="1:18" ht="51" customHeight="1" x14ac:dyDescent="0.4">
      <c r="A15" s="599" t="s">
        <v>209</v>
      </c>
      <c r="B15" s="600"/>
      <c r="C15" s="600"/>
      <c r="D15" s="600"/>
      <c r="E15" s="600"/>
      <c r="F15" s="239" t="s">
        <v>210</v>
      </c>
      <c r="G15" s="594" t="s">
        <v>211</v>
      </c>
      <c r="H15" s="595"/>
      <c r="I15" s="595"/>
      <c r="J15" s="595"/>
      <c r="K15" s="595"/>
      <c r="L15" s="66"/>
      <c r="M15" s="66"/>
      <c r="N15" s="66"/>
      <c r="O15" s="66"/>
      <c r="P15" s="66"/>
      <c r="Q15" s="66"/>
      <c r="R15" s="134"/>
    </row>
    <row r="16" spans="1:18" ht="47.25" customHeight="1" x14ac:dyDescent="0.4">
      <c r="A16" s="240" t="s">
        <v>212</v>
      </c>
      <c r="B16" s="66"/>
      <c r="C16" s="66"/>
      <c r="D16" s="66"/>
      <c r="E16" s="66"/>
      <c r="F16" s="66"/>
      <c r="G16" s="593" t="s">
        <v>212</v>
      </c>
      <c r="H16" s="593"/>
      <c r="I16" s="593"/>
      <c r="J16" s="66"/>
      <c r="K16" s="66"/>
      <c r="L16" s="234"/>
      <c r="M16" s="234"/>
      <c r="N16" s="66"/>
      <c r="O16" s="66"/>
      <c r="P16" s="66"/>
      <c r="Q16" s="66"/>
      <c r="R16" s="134"/>
    </row>
    <row r="17" spans="1:18" ht="35.25" customHeight="1" x14ac:dyDescent="0.4">
      <c r="A17" s="596" t="s">
        <v>213</v>
      </c>
      <c r="B17" s="478"/>
      <c r="C17" s="478"/>
      <c r="D17" s="478"/>
      <c r="E17" s="478"/>
      <c r="F17" s="66"/>
      <c r="G17" s="597" t="s">
        <v>214</v>
      </c>
      <c r="H17" s="593"/>
      <c r="I17" s="593"/>
      <c r="J17" s="593"/>
      <c r="K17" s="593"/>
      <c r="L17" s="234"/>
      <c r="M17" s="234"/>
      <c r="N17" s="66"/>
      <c r="O17" s="66"/>
      <c r="P17" s="66"/>
      <c r="Q17" s="66"/>
      <c r="R17" s="134"/>
    </row>
    <row r="18" spans="1:18" ht="57.75" customHeight="1" x14ac:dyDescent="0.4">
      <c r="A18" s="596" t="s">
        <v>215</v>
      </c>
      <c r="B18" s="589"/>
      <c r="C18" s="589"/>
      <c r="D18" s="589"/>
      <c r="E18" s="589"/>
      <c r="F18" s="66"/>
      <c r="G18" s="593" t="s">
        <v>216</v>
      </c>
      <c r="H18" s="598"/>
      <c r="I18" s="598"/>
      <c r="J18" s="598"/>
      <c r="K18" s="598"/>
      <c r="L18" s="234"/>
      <c r="M18" s="234"/>
      <c r="N18" s="66"/>
      <c r="O18" s="66"/>
      <c r="P18" s="66"/>
      <c r="Q18" s="66"/>
      <c r="R18" s="134"/>
    </row>
    <row r="19" spans="1:18" ht="54" customHeight="1" x14ac:dyDescent="0.4">
      <c r="A19" s="478" t="s">
        <v>217</v>
      </c>
      <c r="B19" s="589"/>
      <c r="C19" s="589"/>
      <c r="D19" s="589"/>
      <c r="E19" s="589"/>
      <c r="F19" s="66"/>
      <c r="G19" s="66"/>
      <c r="H19" s="234"/>
      <c r="I19" s="167"/>
      <c r="J19" s="234"/>
      <c r="K19" s="234"/>
      <c r="L19" s="234"/>
      <c r="M19" s="234"/>
      <c r="N19" s="66"/>
      <c r="O19" s="66"/>
      <c r="P19" s="66"/>
      <c r="Q19" s="66"/>
      <c r="R19" s="134"/>
    </row>
    <row r="20" spans="1:18" ht="15.9" thickBot="1" x14ac:dyDescent="0.45">
      <c r="A20" s="204"/>
      <c r="B20" s="66"/>
      <c r="C20" s="66"/>
      <c r="D20" s="66"/>
      <c r="E20" s="66"/>
      <c r="F20" s="66"/>
      <c r="G20" s="66"/>
      <c r="H20" s="234"/>
      <c r="I20" s="167"/>
      <c r="J20" s="234"/>
      <c r="K20" s="234"/>
      <c r="L20" s="234"/>
      <c r="M20" s="234"/>
      <c r="N20" s="66"/>
      <c r="O20" s="66"/>
      <c r="P20" s="66"/>
      <c r="Q20" s="66"/>
      <c r="R20" s="134"/>
    </row>
    <row r="21" spans="1:18" ht="126" x14ac:dyDescent="0.4">
      <c r="A21" s="241" t="s">
        <v>218</v>
      </c>
      <c r="B21" s="242"/>
      <c r="C21" s="243" t="s">
        <v>219</v>
      </c>
      <c r="D21" s="66"/>
      <c r="E21" s="239" t="s">
        <v>210</v>
      </c>
      <c r="F21" s="66"/>
      <c r="G21" s="590" t="s">
        <v>220</v>
      </c>
      <c r="H21" s="591"/>
      <c r="I21" s="591"/>
      <c r="J21" s="244"/>
      <c r="K21" s="245" t="s">
        <v>219</v>
      </c>
      <c r="L21" s="169"/>
      <c r="M21" s="234"/>
      <c r="N21" s="66"/>
      <c r="O21" s="66"/>
      <c r="P21" s="66"/>
      <c r="Q21" s="66"/>
      <c r="R21" s="134"/>
    </row>
    <row r="22" spans="1:18" ht="31.5" customHeight="1" x14ac:dyDescent="0.4">
      <c r="A22" s="246" t="s">
        <v>221</v>
      </c>
      <c r="B22" s="247">
        <f>'Funding-gap'!D27</f>
        <v>0.04</v>
      </c>
      <c r="C22" s="66"/>
      <c r="D22" s="66"/>
      <c r="E22" s="66"/>
      <c r="F22" s="66"/>
      <c r="G22" s="592" t="s">
        <v>222</v>
      </c>
      <c r="H22" s="593"/>
      <c r="I22" s="593"/>
      <c r="J22" s="248"/>
      <c r="K22" s="245" t="s">
        <v>219</v>
      </c>
      <c r="L22" s="169"/>
      <c r="M22" s="234"/>
      <c r="N22" s="66"/>
      <c r="O22" s="66"/>
      <c r="P22" s="66"/>
      <c r="Q22" s="66"/>
      <c r="R22" s="134"/>
    </row>
    <row r="23" spans="1:18" ht="61.75" x14ac:dyDescent="0.4">
      <c r="A23" s="246" t="s">
        <v>223</v>
      </c>
      <c r="B23" s="249"/>
      <c r="C23" s="243" t="s">
        <v>219</v>
      </c>
      <c r="D23" s="66"/>
      <c r="E23" s="66"/>
      <c r="F23" s="66"/>
      <c r="G23" s="250"/>
      <c r="H23" s="234"/>
      <c r="I23" s="167"/>
      <c r="J23" s="251"/>
      <c r="K23" s="234"/>
      <c r="L23" s="234"/>
      <c r="M23" s="234"/>
      <c r="N23" s="66"/>
      <c r="O23" s="66"/>
      <c r="P23" s="66"/>
      <c r="Q23" s="66"/>
      <c r="R23" s="134"/>
    </row>
    <row r="24" spans="1:18" ht="15.45" x14ac:dyDescent="0.4">
      <c r="A24" s="252"/>
      <c r="B24" s="247"/>
      <c r="C24" s="66"/>
      <c r="D24" s="66"/>
      <c r="E24" s="66"/>
      <c r="F24" s="66"/>
      <c r="G24" s="253" t="s">
        <v>224</v>
      </c>
      <c r="H24" s="66"/>
      <c r="I24" s="66"/>
      <c r="J24" s="251"/>
      <c r="K24" s="234"/>
      <c r="L24" s="234"/>
      <c r="M24" s="234"/>
      <c r="N24" s="66"/>
      <c r="O24" s="66"/>
      <c r="P24" s="66"/>
      <c r="Q24" s="66"/>
      <c r="R24" s="134"/>
    </row>
    <row r="25" spans="1:18" ht="15.9" thickBot="1" x14ac:dyDescent="0.45">
      <c r="A25" s="254" t="s">
        <v>224</v>
      </c>
      <c r="B25" s="247"/>
      <c r="C25" s="66"/>
      <c r="D25" s="66"/>
      <c r="E25" s="66"/>
      <c r="F25" s="66"/>
      <c r="G25" s="255"/>
      <c r="H25" s="256" t="s">
        <v>225</v>
      </c>
      <c r="I25" s="257" t="str">
        <f>IFERROR(H20/(H21-H22),"")</f>
        <v/>
      </c>
      <c r="J25" s="258">
        <f>J21-J22</f>
        <v>0</v>
      </c>
      <c r="K25" s="217" t="s">
        <v>226</v>
      </c>
      <c r="L25" s="234"/>
      <c r="M25" s="234"/>
      <c r="N25" s="66"/>
      <c r="O25" s="66"/>
      <c r="P25" s="66"/>
      <c r="Q25" s="66"/>
      <c r="R25" s="134"/>
    </row>
    <row r="26" spans="1:18" ht="15.9" thickBot="1" x14ac:dyDescent="0.45">
      <c r="A26" s="259" t="s">
        <v>225</v>
      </c>
      <c r="B26" s="260">
        <f>IFERROR(B21/(B22-B23),"")</f>
        <v>0</v>
      </c>
      <c r="C26" s="217" t="s">
        <v>226</v>
      </c>
      <c r="D26" s="66"/>
      <c r="E26" s="66"/>
      <c r="F26" s="66"/>
      <c r="G26" s="66"/>
      <c r="H26" s="234"/>
      <c r="I26" s="167"/>
      <c r="J26" s="234"/>
      <c r="K26" s="234"/>
      <c r="L26" s="234"/>
      <c r="M26" s="234"/>
      <c r="N26" s="66"/>
      <c r="O26" s="66"/>
      <c r="P26" s="66"/>
      <c r="Q26" s="66"/>
      <c r="R26" s="134"/>
    </row>
    <row r="27" spans="1:18" x14ac:dyDescent="0.4">
      <c r="A27" s="204"/>
      <c r="B27" s="66"/>
      <c r="C27" s="66"/>
      <c r="D27" s="66"/>
      <c r="E27" s="66"/>
      <c r="F27" s="66"/>
      <c r="G27" s="66"/>
      <c r="H27" s="66"/>
      <c r="I27" s="167"/>
      <c r="J27" s="66"/>
      <c r="K27" s="66"/>
      <c r="L27" s="66"/>
      <c r="M27" s="66"/>
      <c r="N27" s="66"/>
      <c r="O27" s="66"/>
      <c r="P27" s="66"/>
      <c r="Q27" s="66"/>
      <c r="R27" s="134"/>
    </row>
    <row r="28" spans="1:18" x14ac:dyDescent="0.4">
      <c r="A28" s="204"/>
      <c r="B28" s="66"/>
      <c r="C28" s="66"/>
      <c r="D28" s="66"/>
      <c r="E28" s="66"/>
      <c r="F28" s="66"/>
      <c r="G28" s="66"/>
      <c r="H28" s="66"/>
      <c r="I28" s="167"/>
      <c r="J28" s="66"/>
      <c r="K28" s="66"/>
      <c r="L28" s="66"/>
      <c r="M28" s="66"/>
      <c r="N28" s="66"/>
      <c r="O28" s="66"/>
      <c r="P28" s="66"/>
      <c r="Q28" s="66"/>
      <c r="R28" s="134"/>
    </row>
    <row r="29" spans="1:18" x14ac:dyDescent="0.4">
      <c r="A29" s="204"/>
      <c r="B29" s="66"/>
      <c r="C29" s="66"/>
      <c r="D29" s="66"/>
      <c r="E29" s="66"/>
      <c r="F29" s="66"/>
      <c r="G29" s="66"/>
      <c r="H29" s="66"/>
      <c r="I29" s="167"/>
      <c r="J29" s="66"/>
      <c r="K29" s="66"/>
      <c r="L29" s="66"/>
      <c r="M29" s="66"/>
      <c r="N29" s="66"/>
      <c r="O29" s="66"/>
      <c r="P29" s="66"/>
      <c r="Q29" s="66"/>
      <c r="R29" s="134"/>
    </row>
  </sheetData>
  <mergeCells count="21">
    <mergeCell ref="A9:E9"/>
    <mergeCell ref="A4:F4"/>
    <mergeCell ref="A5:F5"/>
    <mergeCell ref="A6:E6"/>
    <mergeCell ref="A7:E7"/>
    <mergeCell ref="A8:E8"/>
    <mergeCell ref="A10:E10"/>
    <mergeCell ref="A11:E11"/>
    <mergeCell ref="A12:E12"/>
    <mergeCell ref="A13:E13"/>
    <mergeCell ref="A14:E14"/>
    <mergeCell ref="A19:E19"/>
    <mergeCell ref="G21:I21"/>
    <mergeCell ref="G22:I22"/>
    <mergeCell ref="G15:K15"/>
    <mergeCell ref="G16:I16"/>
    <mergeCell ref="A17:E17"/>
    <mergeCell ref="G17:K17"/>
    <mergeCell ref="A18:E18"/>
    <mergeCell ref="G18:K18"/>
    <mergeCell ref="A15:E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81"/>
  <sheetViews>
    <sheetView topLeftCell="A67" workbookViewId="0">
      <selection activeCell="F4" sqref="F4"/>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460" customWidth="1"/>
    <col min="12" max="12" width="41" style="460" customWidth="1"/>
    <col min="13" max="16384" width="9.07421875" style="17"/>
  </cols>
  <sheetData>
    <row r="1" spans="1:12" ht="19.75" x14ac:dyDescent="0.4">
      <c r="A1" s="490" t="s">
        <v>360</v>
      </c>
      <c r="B1" s="490"/>
      <c r="C1" s="490"/>
      <c r="D1" s="490"/>
      <c r="E1" s="490"/>
      <c r="F1" s="490"/>
      <c r="G1" s="490"/>
      <c r="H1" s="490"/>
      <c r="I1" s="490"/>
    </row>
    <row r="3" spans="1:12" x14ac:dyDescent="0.4">
      <c r="B3" s="383"/>
    </row>
    <row r="4" spans="1:12" ht="29.4" customHeight="1" x14ac:dyDescent="0.4">
      <c r="B4" s="384"/>
    </row>
    <row r="6" spans="1:12" ht="43.85" customHeight="1" x14ac:dyDescent="0.4">
      <c r="A6" s="18" t="s">
        <v>25</v>
      </c>
      <c r="B6" s="19" t="s">
        <v>26</v>
      </c>
      <c r="C6" s="491" t="s">
        <v>27</v>
      </c>
      <c r="D6" s="492"/>
      <c r="E6" s="22" t="s">
        <v>28</v>
      </c>
      <c r="F6" s="491" t="s">
        <v>29</v>
      </c>
      <c r="G6" s="492"/>
      <c r="H6" s="22" t="s">
        <v>30</v>
      </c>
      <c r="I6" s="22" t="s">
        <v>31</v>
      </c>
      <c r="J6" s="22" t="s">
        <v>429</v>
      </c>
      <c r="K6" s="459" t="s">
        <v>561</v>
      </c>
      <c r="L6" s="459" t="s">
        <v>562</v>
      </c>
    </row>
    <row r="7" spans="1:12" x14ac:dyDescent="0.4">
      <c r="A7" s="23"/>
      <c r="B7" s="24"/>
      <c r="C7" s="25" t="s">
        <v>32</v>
      </c>
      <c r="D7" s="25" t="s">
        <v>33</v>
      </c>
      <c r="E7" s="26"/>
      <c r="F7" s="27" t="s">
        <v>32</v>
      </c>
      <c r="G7" s="27" t="s">
        <v>34</v>
      </c>
      <c r="H7" s="26"/>
      <c r="I7" s="26"/>
      <c r="J7" s="28"/>
      <c r="K7" s="461"/>
      <c r="L7" s="461"/>
    </row>
    <row r="8" spans="1:12" s="32" customFormat="1" ht="18.75" customHeight="1" x14ac:dyDescent="0.4">
      <c r="A8" s="29">
        <v>1</v>
      </c>
      <c r="B8" s="29">
        <v>2</v>
      </c>
      <c r="C8" s="29">
        <v>3</v>
      </c>
      <c r="D8" s="29">
        <v>4</v>
      </c>
      <c r="E8" s="30" t="s">
        <v>35</v>
      </c>
      <c r="F8" s="29">
        <v>6</v>
      </c>
      <c r="G8" s="29">
        <v>7</v>
      </c>
      <c r="H8" s="30" t="s">
        <v>36</v>
      </c>
      <c r="I8" s="30" t="s">
        <v>37</v>
      </c>
      <c r="J8" s="31"/>
      <c r="K8" s="462"/>
      <c r="L8" s="462"/>
    </row>
    <row r="9" spans="1:12" x14ac:dyDescent="0.4">
      <c r="A9" s="33">
        <v>1</v>
      </c>
      <c r="B9" s="493" t="s">
        <v>378</v>
      </c>
      <c r="C9" s="494"/>
      <c r="D9" s="494"/>
      <c r="E9" s="494"/>
      <c r="F9" s="494"/>
      <c r="G9" s="494"/>
      <c r="H9" s="494"/>
      <c r="I9" s="494"/>
      <c r="J9" s="34"/>
      <c r="K9" s="463"/>
      <c r="L9" s="461"/>
    </row>
    <row r="10" spans="1:12" x14ac:dyDescent="0.4">
      <c r="A10" s="33" t="s">
        <v>38</v>
      </c>
      <c r="B10" s="35" t="s">
        <v>381</v>
      </c>
      <c r="C10" s="370">
        <v>0</v>
      </c>
      <c r="D10" s="370">
        <v>0</v>
      </c>
      <c r="E10" s="43">
        <v>0</v>
      </c>
      <c r="F10" s="370">
        <v>0</v>
      </c>
      <c r="G10" s="370">
        <v>0</v>
      </c>
      <c r="H10" s="43">
        <v>0</v>
      </c>
      <c r="I10" s="26">
        <v>0</v>
      </c>
      <c r="J10" s="34"/>
      <c r="K10" s="463"/>
      <c r="L10" s="461"/>
    </row>
    <row r="11" spans="1:12" x14ac:dyDescent="0.4">
      <c r="A11" s="33" t="s">
        <v>40</v>
      </c>
      <c r="B11" s="35" t="s">
        <v>39</v>
      </c>
      <c r="C11" s="36">
        <v>0</v>
      </c>
      <c r="D11" s="36">
        <v>0</v>
      </c>
      <c r="E11" s="26">
        <f>C11+D11</f>
        <v>0</v>
      </c>
      <c r="F11" s="36">
        <v>0</v>
      </c>
      <c r="G11" s="36">
        <v>0</v>
      </c>
      <c r="H11" s="26">
        <f>F11+G11</f>
        <v>0</v>
      </c>
      <c r="I11" s="26">
        <f>E11+H11</f>
        <v>0</v>
      </c>
      <c r="J11" s="34" t="s">
        <v>430</v>
      </c>
      <c r="K11" s="463"/>
      <c r="L11" s="461"/>
    </row>
    <row r="12" spans="1:12" x14ac:dyDescent="0.4">
      <c r="A12" s="33" t="s">
        <v>379</v>
      </c>
      <c r="B12" s="35" t="s">
        <v>41</v>
      </c>
      <c r="C12" s="36">
        <v>0</v>
      </c>
      <c r="D12" s="36">
        <v>0</v>
      </c>
      <c r="E12" s="26">
        <f t="shared" ref="E12:E13" si="0">C12+D12</f>
        <v>0</v>
      </c>
      <c r="F12" s="36">
        <v>0</v>
      </c>
      <c r="G12" s="36">
        <v>0</v>
      </c>
      <c r="H12" s="26">
        <f t="shared" ref="H12:H13" si="1">F12+G12</f>
        <v>0</v>
      </c>
      <c r="I12" s="26">
        <f t="shared" ref="I12:I13" si="2">E12+H12</f>
        <v>0</v>
      </c>
      <c r="J12" s="34" t="s">
        <v>430</v>
      </c>
      <c r="K12" s="463"/>
      <c r="L12" s="461"/>
    </row>
    <row r="13" spans="1:12" ht="23.15" x14ac:dyDescent="0.4">
      <c r="A13" s="33" t="s">
        <v>380</v>
      </c>
      <c r="B13" s="35" t="s">
        <v>398</v>
      </c>
      <c r="C13" s="36">
        <v>0</v>
      </c>
      <c r="D13" s="36">
        <v>0</v>
      </c>
      <c r="E13" s="26">
        <f t="shared" si="0"/>
        <v>0</v>
      </c>
      <c r="F13" s="36">
        <v>0</v>
      </c>
      <c r="G13" s="36">
        <v>0</v>
      </c>
      <c r="H13" s="26">
        <f t="shared" si="1"/>
        <v>0</v>
      </c>
      <c r="I13" s="26">
        <f t="shared" si="2"/>
        <v>0</v>
      </c>
      <c r="J13" s="34" t="s">
        <v>430</v>
      </c>
      <c r="K13" s="463"/>
      <c r="L13" s="461"/>
    </row>
    <row r="14" spans="1:12" s="39" customFormat="1" x14ac:dyDescent="0.4">
      <c r="A14" s="33"/>
      <c r="B14" s="37" t="s">
        <v>42</v>
      </c>
      <c r="C14" s="20">
        <f>SUM(C11:C13)</f>
        <v>0</v>
      </c>
      <c r="D14" s="20">
        <f>SUM(D11:D13)</f>
        <v>0</v>
      </c>
      <c r="E14" s="20">
        <f t="shared" ref="E14:I14" si="3">SUM(E10:E13)</f>
        <v>0</v>
      </c>
      <c r="F14" s="20">
        <f>SUM(F11:F13)</f>
        <v>0</v>
      </c>
      <c r="G14" s="20">
        <f>SUM(G11:G13)</f>
        <v>0</v>
      </c>
      <c r="H14" s="20">
        <f t="shared" si="3"/>
        <v>0</v>
      </c>
      <c r="I14" s="20">
        <f t="shared" si="3"/>
        <v>0</v>
      </c>
      <c r="J14" s="38" t="s">
        <v>430</v>
      </c>
      <c r="K14" s="464"/>
      <c r="L14" s="468"/>
    </row>
    <row r="15" spans="1:12" x14ac:dyDescent="0.4">
      <c r="A15" s="33">
        <v>2</v>
      </c>
      <c r="B15" s="493" t="s">
        <v>43</v>
      </c>
      <c r="C15" s="494"/>
      <c r="D15" s="494"/>
      <c r="E15" s="494"/>
      <c r="F15" s="494"/>
      <c r="G15" s="494"/>
      <c r="H15" s="494"/>
      <c r="I15" s="494"/>
      <c r="J15" s="34"/>
      <c r="K15" s="463"/>
      <c r="L15" s="461"/>
    </row>
    <row r="16" spans="1:12" x14ac:dyDescent="0.4">
      <c r="A16" s="33" t="s">
        <v>44</v>
      </c>
      <c r="B16" s="40" t="s">
        <v>45</v>
      </c>
      <c r="C16" s="36">
        <v>0</v>
      </c>
      <c r="D16" s="36">
        <v>0</v>
      </c>
      <c r="E16" s="26">
        <f>C16+D16</f>
        <v>0</v>
      </c>
      <c r="F16" s="36">
        <v>0</v>
      </c>
      <c r="G16" s="36">
        <v>0</v>
      </c>
      <c r="H16" s="26">
        <f>F16+G16</f>
        <v>0</v>
      </c>
      <c r="I16" s="26">
        <f>E16+H16</f>
        <v>0</v>
      </c>
      <c r="J16" s="34" t="s">
        <v>430</v>
      </c>
      <c r="K16" s="463"/>
      <c r="L16" s="461"/>
    </row>
    <row r="17" spans="1:14" s="39" customFormat="1" x14ac:dyDescent="0.4">
      <c r="A17" s="33"/>
      <c r="B17" s="37" t="s">
        <v>46</v>
      </c>
      <c r="C17" s="20">
        <f>SUM(C16:C16)</f>
        <v>0</v>
      </c>
      <c r="D17" s="20">
        <f>SUM(D16:D16)</f>
        <v>0</v>
      </c>
      <c r="E17" s="22">
        <f>C17+D17</f>
        <v>0</v>
      </c>
      <c r="F17" s="20">
        <f>SUM(F16:F16)</f>
        <v>0</v>
      </c>
      <c r="G17" s="20">
        <f>SUM(G16:G16)</f>
        <v>0</v>
      </c>
      <c r="H17" s="22">
        <f>F17+G17</f>
        <v>0</v>
      </c>
      <c r="I17" s="22">
        <f>E17+H17</f>
        <v>0</v>
      </c>
      <c r="J17" s="38" t="s">
        <v>430</v>
      </c>
      <c r="K17" s="464"/>
      <c r="L17" s="468"/>
    </row>
    <row r="18" spans="1:14" x14ac:dyDescent="0.4">
      <c r="A18" s="33" t="s">
        <v>47</v>
      </c>
      <c r="B18" s="493" t="s">
        <v>48</v>
      </c>
      <c r="C18" s="494"/>
      <c r="D18" s="494"/>
      <c r="E18" s="494"/>
      <c r="F18" s="494"/>
      <c r="G18" s="494"/>
      <c r="H18" s="494"/>
      <c r="I18" s="494"/>
      <c r="J18" s="34"/>
      <c r="K18" s="463"/>
      <c r="L18" s="461"/>
    </row>
    <row r="19" spans="1:14" ht="23.15" x14ac:dyDescent="0.4">
      <c r="A19" s="33" t="s">
        <v>49</v>
      </c>
      <c r="B19" s="40" t="s">
        <v>382</v>
      </c>
      <c r="C19" s="36">
        <v>0</v>
      </c>
      <c r="D19" s="36">
        <v>0</v>
      </c>
      <c r="E19" s="26">
        <f>C19+D19</f>
        <v>0</v>
      </c>
      <c r="F19" s="36">
        <v>0</v>
      </c>
      <c r="G19" s="36">
        <v>0</v>
      </c>
      <c r="H19" s="26">
        <f>F19+G19</f>
        <v>0</v>
      </c>
      <c r="I19" s="26">
        <f>E19+H19</f>
        <v>0</v>
      </c>
      <c r="J19" s="34" t="s">
        <v>430</v>
      </c>
      <c r="K19" s="463"/>
      <c r="L19" s="461"/>
    </row>
    <row r="20" spans="1:14" x14ac:dyDescent="0.4">
      <c r="A20" s="33" t="s">
        <v>50</v>
      </c>
      <c r="B20" s="35" t="s">
        <v>383</v>
      </c>
      <c r="C20" s="36">
        <v>0</v>
      </c>
      <c r="D20" s="36">
        <v>0</v>
      </c>
      <c r="E20" s="26">
        <f t="shared" ref="E20:E30" si="4">C20+D20</f>
        <v>0</v>
      </c>
      <c r="F20" s="36">
        <v>0</v>
      </c>
      <c r="G20" s="36">
        <v>0</v>
      </c>
      <c r="H20" s="26">
        <f t="shared" ref="H20:H23" si="5">F20+G20</f>
        <v>0</v>
      </c>
      <c r="I20" s="26">
        <f t="shared" ref="I20:I23" si="6">E20+H20</f>
        <v>0</v>
      </c>
      <c r="J20" s="34" t="s">
        <v>430</v>
      </c>
      <c r="K20" s="463"/>
      <c r="L20" s="461"/>
    </row>
    <row r="21" spans="1:14" x14ac:dyDescent="0.4">
      <c r="A21" s="33" t="s">
        <v>51</v>
      </c>
      <c r="B21" s="35" t="s">
        <v>399</v>
      </c>
      <c r="C21" s="36">
        <v>0</v>
      </c>
      <c r="D21" s="36">
        <v>0</v>
      </c>
      <c r="E21" s="26">
        <f t="shared" si="4"/>
        <v>0</v>
      </c>
      <c r="F21" s="36">
        <v>0</v>
      </c>
      <c r="G21" s="36">
        <v>0</v>
      </c>
      <c r="H21" s="26">
        <f t="shared" si="5"/>
        <v>0</v>
      </c>
      <c r="I21" s="26">
        <f t="shared" si="6"/>
        <v>0</v>
      </c>
      <c r="J21" s="34" t="s">
        <v>430</v>
      </c>
      <c r="K21" s="463"/>
      <c r="L21" s="461"/>
    </row>
    <row r="22" spans="1:14" x14ac:dyDescent="0.4">
      <c r="A22" s="33" t="s">
        <v>52</v>
      </c>
      <c r="B22" s="35" t="s">
        <v>400</v>
      </c>
      <c r="C22" s="36">
        <v>0</v>
      </c>
      <c r="D22" s="36">
        <v>0</v>
      </c>
      <c r="E22" s="26">
        <f t="shared" si="4"/>
        <v>0</v>
      </c>
      <c r="F22" s="36">
        <v>0</v>
      </c>
      <c r="G22" s="36">
        <v>0</v>
      </c>
      <c r="H22" s="26">
        <f t="shared" si="5"/>
        <v>0</v>
      </c>
      <c r="I22" s="26">
        <f t="shared" si="6"/>
        <v>0</v>
      </c>
      <c r="J22" s="34" t="s">
        <v>430</v>
      </c>
      <c r="K22" s="463"/>
      <c r="L22" s="461"/>
    </row>
    <row r="23" spans="1:14" x14ac:dyDescent="0.4">
      <c r="A23" s="33" t="s">
        <v>53</v>
      </c>
      <c r="B23" s="41" t="s">
        <v>401</v>
      </c>
      <c r="C23" s="36">
        <v>0</v>
      </c>
      <c r="D23" s="36">
        <v>0</v>
      </c>
      <c r="E23" s="43">
        <f t="shared" si="4"/>
        <v>0</v>
      </c>
      <c r="F23" s="36">
        <v>0</v>
      </c>
      <c r="G23" s="36">
        <v>0</v>
      </c>
      <c r="H23" s="26">
        <f t="shared" si="5"/>
        <v>0</v>
      </c>
      <c r="I23" s="26">
        <f t="shared" si="6"/>
        <v>0</v>
      </c>
      <c r="J23" s="42" t="s">
        <v>430</v>
      </c>
      <c r="K23" s="465"/>
      <c r="L23" s="461"/>
    </row>
    <row r="24" spans="1:14" x14ac:dyDescent="0.4">
      <c r="A24" s="33" t="s">
        <v>384</v>
      </c>
      <c r="B24" s="41" t="s">
        <v>402</v>
      </c>
      <c r="C24" s="439" t="s">
        <v>525</v>
      </c>
      <c r="D24" s="439" t="s">
        <v>525</v>
      </c>
      <c r="E24" s="439" t="s">
        <v>525</v>
      </c>
      <c r="F24" s="439" t="s">
        <v>525</v>
      </c>
      <c r="G24" s="439" t="s">
        <v>525</v>
      </c>
      <c r="H24" s="439" t="s">
        <v>525</v>
      </c>
      <c r="I24" s="439" t="s">
        <v>525</v>
      </c>
      <c r="J24" s="440" t="s">
        <v>431</v>
      </c>
      <c r="K24" s="487" t="s">
        <v>546</v>
      </c>
      <c r="L24" s="487"/>
      <c r="M24" s="473"/>
      <c r="N24" s="473"/>
    </row>
    <row r="25" spans="1:14" s="39" customFormat="1" x14ac:dyDescent="0.4">
      <c r="A25" s="391" t="s">
        <v>403</v>
      </c>
      <c r="B25" s="97" t="s">
        <v>404</v>
      </c>
      <c r="C25" s="439" t="s">
        <v>525</v>
      </c>
      <c r="D25" s="439" t="s">
        <v>525</v>
      </c>
      <c r="E25" s="439" t="s">
        <v>525</v>
      </c>
      <c r="F25" s="439" t="s">
        <v>525</v>
      </c>
      <c r="G25" s="439" t="s">
        <v>525</v>
      </c>
      <c r="H25" s="439" t="s">
        <v>525</v>
      </c>
      <c r="I25" s="439" t="s">
        <v>525</v>
      </c>
      <c r="J25" s="440" t="s">
        <v>431</v>
      </c>
      <c r="K25" s="487" t="s">
        <v>546</v>
      </c>
      <c r="L25" s="487"/>
      <c r="M25" s="473"/>
      <c r="N25" s="473"/>
    </row>
    <row r="26" spans="1:14" x14ac:dyDescent="0.4">
      <c r="A26" s="33" t="s">
        <v>405</v>
      </c>
      <c r="B26" s="41" t="s">
        <v>407</v>
      </c>
      <c r="C26" s="439" t="s">
        <v>525</v>
      </c>
      <c r="D26" s="439" t="s">
        <v>525</v>
      </c>
      <c r="E26" s="439" t="s">
        <v>525</v>
      </c>
      <c r="F26" s="439" t="s">
        <v>525</v>
      </c>
      <c r="G26" s="439" t="s">
        <v>525</v>
      </c>
      <c r="H26" s="439" t="s">
        <v>525</v>
      </c>
      <c r="I26" s="439" t="s">
        <v>525</v>
      </c>
      <c r="J26" s="440" t="s">
        <v>431</v>
      </c>
      <c r="K26" s="487" t="s">
        <v>546</v>
      </c>
      <c r="L26" s="487"/>
      <c r="M26" s="473"/>
      <c r="N26" s="473"/>
    </row>
    <row r="27" spans="1:14" x14ac:dyDescent="0.4">
      <c r="A27" s="33" t="s">
        <v>406</v>
      </c>
      <c r="B27" s="41" t="s">
        <v>408</v>
      </c>
      <c r="C27" s="439" t="s">
        <v>525</v>
      </c>
      <c r="D27" s="439" t="s">
        <v>525</v>
      </c>
      <c r="E27" s="439" t="s">
        <v>525</v>
      </c>
      <c r="F27" s="439" t="s">
        <v>525</v>
      </c>
      <c r="G27" s="439" t="s">
        <v>525</v>
      </c>
      <c r="H27" s="439" t="s">
        <v>525</v>
      </c>
      <c r="I27" s="439" t="s">
        <v>525</v>
      </c>
      <c r="J27" s="440" t="s">
        <v>431</v>
      </c>
      <c r="K27" s="487" t="s">
        <v>546</v>
      </c>
      <c r="L27" s="487"/>
      <c r="M27" s="473"/>
      <c r="N27" s="473"/>
    </row>
    <row r="28" spans="1:14" s="39" customFormat="1" x14ac:dyDescent="0.4">
      <c r="A28" s="391" t="s">
        <v>409</v>
      </c>
      <c r="B28" s="97" t="s">
        <v>412</v>
      </c>
      <c r="C28" s="401">
        <f>C29+C30+C31</f>
        <v>0</v>
      </c>
      <c r="D28" s="401">
        <f>D29+D30+D31</f>
        <v>0</v>
      </c>
      <c r="E28" s="400">
        <f t="shared" si="4"/>
        <v>0</v>
      </c>
      <c r="F28" s="401">
        <f>F29+F30+F31</f>
        <v>0</v>
      </c>
      <c r="G28" s="401">
        <f>G29+G30+G31</f>
        <v>0</v>
      </c>
      <c r="H28" s="22">
        <f t="shared" ref="H28:H30" si="7">F28+G28</f>
        <v>0</v>
      </c>
      <c r="I28" s="22">
        <f t="shared" ref="I28:I31" si="8">E28+H28</f>
        <v>0</v>
      </c>
      <c r="J28" s="34" t="s">
        <v>430</v>
      </c>
      <c r="K28" s="464"/>
      <c r="L28" s="468"/>
    </row>
    <row r="29" spans="1:14" x14ac:dyDescent="0.4">
      <c r="A29" s="33" t="s">
        <v>410</v>
      </c>
      <c r="B29" s="41" t="s">
        <v>413</v>
      </c>
      <c r="C29" s="36">
        <v>0</v>
      </c>
      <c r="D29" s="36">
        <v>0</v>
      </c>
      <c r="E29" s="43">
        <f t="shared" si="4"/>
        <v>0</v>
      </c>
      <c r="F29" s="36">
        <v>0</v>
      </c>
      <c r="G29" s="36">
        <v>0</v>
      </c>
      <c r="H29" s="26">
        <f t="shared" si="7"/>
        <v>0</v>
      </c>
      <c r="I29" s="26">
        <f t="shared" si="8"/>
        <v>0</v>
      </c>
      <c r="J29" s="34" t="s">
        <v>430</v>
      </c>
      <c r="K29" s="463"/>
      <c r="L29" s="461"/>
    </row>
    <row r="30" spans="1:14" x14ac:dyDescent="0.4">
      <c r="A30" s="33" t="s">
        <v>411</v>
      </c>
      <c r="B30" s="41" t="s">
        <v>414</v>
      </c>
      <c r="C30" s="36">
        <v>0</v>
      </c>
      <c r="D30" s="36">
        <v>0</v>
      </c>
      <c r="E30" s="43">
        <f t="shared" si="4"/>
        <v>0</v>
      </c>
      <c r="F30" s="36">
        <v>0</v>
      </c>
      <c r="G30" s="36">
        <v>0</v>
      </c>
      <c r="H30" s="26">
        <f t="shared" si="7"/>
        <v>0</v>
      </c>
      <c r="I30" s="26">
        <f t="shared" si="8"/>
        <v>0</v>
      </c>
      <c r="J30" s="34" t="s">
        <v>430</v>
      </c>
      <c r="K30" s="463"/>
      <c r="L30" s="461"/>
    </row>
    <row r="31" spans="1:14" ht="23.15" x14ac:dyDescent="0.4">
      <c r="A31" s="33" t="s">
        <v>535</v>
      </c>
      <c r="B31" s="96" t="s">
        <v>536</v>
      </c>
      <c r="C31" s="36">
        <v>0</v>
      </c>
      <c r="D31" s="36">
        <v>0</v>
      </c>
      <c r="E31" s="43">
        <f t="shared" ref="E31" si="9">SUM(C31:D31)</f>
        <v>0</v>
      </c>
      <c r="F31" s="36">
        <v>0</v>
      </c>
      <c r="G31" s="36">
        <v>0</v>
      </c>
      <c r="H31" s="26">
        <f t="shared" ref="H31" si="10">SUM(F31:G31)</f>
        <v>0</v>
      </c>
      <c r="I31" s="26">
        <f t="shared" si="8"/>
        <v>0</v>
      </c>
      <c r="J31" s="34" t="s">
        <v>430</v>
      </c>
      <c r="K31" s="463"/>
      <c r="L31" s="461"/>
    </row>
    <row r="32" spans="1:14" s="39" customFormat="1" ht="23.15" x14ac:dyDescent="0.4">
      <c r="A32" s="33"/>
      <c r="B32" s="37" t="s">
        <v>54</v>
      </c>
      <c r="C32" s="20">
        <f>C19+C20+C21+C22+C23+C28</f>
        <v>0</v>
      </c>
      <c r="D32" s="437">
        <f>D19+D20+D21+D22+D23+D28</f>
        <v>0</v>
      </c>
      <c r="E32" s="22">
        <f>C32+D32</f>
        <v>0</v>
      </c>
      <c r="F32" s="437">
        <f>F19+F20+F21+F22+F23+F28</f>
        <v>0</v>
      </c>
      <c r="G32" s="437">
        <f>G19+G20+G21+G22+G23+G28</f>
        <v>0</v>
      </c>
      <c r="H32" s="22">
        <f>F32+G32</f>
        <v>0</v>
      </c>
      <c r="I32" s="22">
        <f>E32+H32</f>
        <v>0</v>
      </c>
      <c r="J32" s="38"/>
      <c r="K32" s="466" t="e">
        <f>E32/E45</f>
        <v>#DIV/0!</v>
      </c>
      <c r="L32" s="456" t="s">
        <v>559</v>
      </c>
    </row>
    <row r="33" spans="1:15" x14ac:dyDescent="0.4">
      <c r="A33" s="33">
        <v>4</v>
      </c>
      <c r="B33" s="493" t="s">
        <v>55</v>
      </c>
      <c r="C33" s="494"/>
      <c r="D33" s="494"/>
      <c r="E33" s="494"/>
      <c r="F33" s="494"/>
      <c r="G33" s="494"/>
      <c r="H33" s="494"/>
      <c r="I33" s="494"/>
      <c r="J33" s="34"/>
      <c r="K33" s="463"/>
      <c r="L33" s="461"/>
    </row>
    <row r="34" spans="1:15" x14ac:dyDescent="0.4">
      <c r="A34" s="33" t="s">
        <v>56</v>
      </c>
      <c r="B34" s="35" t="s">
        <v>57</v>
      </c>
      <c r="C34" s="36">
        <v>0</v>
      </c>
      <c r="D34" s="36">
        <v>0</v>
      </c>
      <c r="E34" s="26">
        <f>C34+D34</f>
        <v>0</v>
      </c>
      <c r="F34" s="36">
        <v>0</v>
      </c>
      <c r="G34" s="36">
        <v>0</v>
      </c>
      <c r="H34" s="26">
        <f>F34+G34</f>
        <v>0</v>
      </c>
      <c r="I34" s="26">
        <f>E34+H34</f>
        <v>0</v>
      </c>
      <c r="J34" s="34" t="s">
        <v>430</v>
      </c>
      <c r="K34" s="463"/>
      <c r="L34" s="461"/>
    </row>
    <row r="35" spans="1:15" x14ac:dyDescent="0.4">
      <c r="A35" s="33" t="s">
        <v>58</v>
      </c>
      <c r="B35" s="35" t="s">
        <v>389</v>
      </c>
      <c r="C35" s="36">
        <v>0</v>
      </c>
      <c r="D35" s="36">
        <v>0</v>
      </c>
      <c r="E35" s="26">
        <f t="shared" ref="E35:E39" si="11">C35+D35</f>
        <v>0</v>
      </c>
      <c r="F35" s="36">
        <v>0</v>
      </c>
      <c r="G35" s="36">
        <v>0</v>
      </c>
      <c r="H35" s="26">
        <f t="shared" ref="H35:H39" si="12">F35+G35</f>
        <v>0</v>
      </c>
      <c r="I35" s="26">
        <f t="shared" ref="I35:I40" si="13">E35+H35</f>
        <v>0</v>
      </c>
      <c r="J35" s="34" t="s">
        <v>430</v>
      </c>
      <c r="K35" s="463"/>
      <c r="L35" s="461"/>
    </row>
    <row r="36" spans="1:15" x14ac:dyDescent="0.4">
      <c r="A36" s="33" t="s">
        <v>59</v>
      </c>
      <c r="B36" s="35" t="s">
        <v>393</v>
      </c>
      <c r="C36" s="36">
        <v>0</v>
      </c>
      <c r="D36" s="36">
        <v>0</v>
      </c>
      <c r="E36" s="26">
        <f t="shared" si="11"/>
        <v>0</v>
      </c>
      <c r="F36" s="36">
        <v>0</v>
      </c>
      <c r="G36" s="36">
        <v>0</v>
      </c>
      <c r="H36" s="26">
        <f t="shared" si="12"/>
        <v>0</v>
      </c>
      <c r="I36" s="26">
        <f t="shared" si="13"/>
        <v>0</v>
      </c>
      <c r="J36" s="34" t="s">
        <v>430</v>
      </c>
      <c r="K36" s="463"/>
      <c r="L36" s="461"/>
    </row>
    <row r="37" spans="1:15" x14ac:dyDescent="0.4">
      <c r="A37" s="33" t="s">
        <v>390</v>
      </c>
      <c r="B37" s="35" t="s">
        <v>394</v>
      </c>
      <c r="C37" s="36">
        <v>0</v>
      </c>
      <c r="D37" s="36">
        <v>0</v>
      </c>
      <c r="E37" s="43">
        <f t="shared" si="11"/>
        <v>0</v>
      </c>
      <c r="F37" s="36">
        <v>0</v>
      </c>
      <c r="G37" s="36">
        <v>0</v>
      </c>
      <c r="H37" s="26">
        <f t="shared" si="12"/>
        <v>0</v>
      </c>
      <c r="I37" s="26">
        <f t="shared" si="13"/>
        <v>0</v>
      </c>
      <c r="J37" s="34" t="s">
        <v>430</v>
      </c>
      <c r="K37" s="463"/>
      <c r="L37" s="461"/>
    </row>
    <row r="38" spans="1:15" x14ac:dyDescent="0.4">
      <c r="A38" s="33" t="s">
        <v>387</v>
      </c>
      <c r="B38" s="35" t="s">
        <v>388</v>
      </c>
      <c r="C38" s="36">
        <v>0</v>
      </c>
      <c r="D38" s="36">
        <v>0</v>
      </c>
      <c r="E38" s="43">
        <f t="shared" si="11"/>
        <v>0</v>
      </c>
      <c r="F38" s="36">
        <v>0</v>
      </c>
      <c r="G38" s="36">
        <v>0</v>
      </c>
      <c r="H38" s="26">
        <f t="shared" si="12"/>
        <v>0</v>
      </c>
      <c r="I38" s="26">
        <f t="shared" si="13"/>
        <v>0</v>
      </c>
      <c r="J38" s="34" t="s">
        <v>430</v>
      </c>
      <c r="K38" s="463"/>
      <c r="L38" s="461"/>
    </row>
    <row r="39" spans="1:15" x14ac:dyDescent="0.4">
      <c r="A39" s="33" t="s">
        <v>386</v>
      </c>
      <c r="B39" s="35" t="s">
        <v>60</v>
      </c>
      <c r="C39" s="36">
        <v>0</v>
      </c>
      <c r="D39" s="36">
        <v>0</v>
      </c>
      <c r="E39" s="43">
        <f t="shared" si="11"/>
        <v>0</v>
      </c>
      <c r="F39" s="36">
        <v>0</v>
      </c>
      <c r="G39" s="36">
        <v>0</v>
      </c>
      <c r="H39" s="26">
        <f t="shared" si="12"/>
        <v>0</v>
      </c>
      <c r="I39" s="26">
        <f t="shared" si="13"/>
        <v>0</v>
      </c>
      <c r="J39" s="34" t="s">
        <v>430</v>
      </c>
      <c r="K39" s="463"/>
      <c r="L39" s="461"/>
    </row>
    <row r="40" spans="1:15" s="39" customFormat="1" x14ac:dyDescent="0.4">
      <c r="A40" s="391"/>
      <c r="B40" s="392" t="s">
        <v>433</v>
      </c>
      <c r="C40" s="393">
        <f>SUM(C34:C39)</f>
        <v>0</v>
      </c>
      <c r="D40" s="393">
        <f>SUM(D34:D39)</f>
        <v>0</v>
      </c>
      <c r="E40" s="394">
        <f>SUM(C40:D40)</f>
        <v>0</v>
      </c>
      <c r="F40" s="393">
        <f>SUM(F34:F39)</f>
        <v>0</v>
      </c>
      <c r="G40" s="393">
        <f>SUM(G34:G39)</f>
        <v>0</v>
      </c>
      <c r="H40" s="394">
        <f>SUM(F40:G40)</f>
        <v>0</v>
      </c>
      <c r="I40" s="394">
        <f t="shared" si="13"/>
        <v>0</v>
      </c>
      <c r="J40" s="38" t="s">
        <v>430</v>
      </c>
      <c r="K40" s="464"/>
      <c r="L40" s="468"/>
    </row>
    <row r="41" spans="1:15" x14ac:dyDescent="0.4">
      <c r="A41" s="33"/>
      <c r="B41" s="388" t="s">
        <v>434</v>
      </c>
      <c r="C41" s="389"/>
      <c r="D41" s="389"/>
      <c r="E41" s="390"/>
      <c r="F41" s="389"/>
      <c r="G41" s="389"/>
      <c r="H41" s="390"/>
      <c r="I41" s="390"/>
      <c r="J41" s="34"/>
      <c r="K41" s="463"/>
      <c r="L41" s="461"/>
    </row>
    <row r="42" spans="1:15" x14ac:dyDescent="0.4">
      <c r="A42" s="33" t="s">
        <v>77</v>
      </c>
      <c r="B42" s="35" t="s">
        <v>440</v>
      </c>
      <c r="C42" s="36">
        <v>0</v>
      </c>
      <c r="D42" s="36">
        <v>0</v>
      </c>
      <c r="E42" s="26">
        <f>C42+D42</f>
        <v>0</v>
      </c>
      <c r="F42" s="36">
        <v>0</v>
      </c>
      <c r="G42" s="36">
        <v>0</v>
      </c>
      <c r="H42" s="26">
        <f>F42+G42</f>
        <v>0</v>
      </c>
      <c r="I42" s="26">
        <f>E42+H42</f>
        <v>0</v>
      </c>
      <c r="J42" s="34" t="s">
        <v>430</v>
      </c>
      <c r="K42" s="463"/>
      <c r="L42" s="461"/>
    </row>
    <row r="43" spans="1:15" ht="23.15" x14ac:dyDescent="0.4">
      <c r="A43" s="33" t="s">
        <v>83</v>
      </c>
      <c r="B43" s="35" t="s">
        <v>435</v>
      </c>
      <c r="C43" s="36">
        <v>0</v>
      </c>
      <c r="D43" s="36">
        <v>0</v>
      </c>
      <c r="E43" s="26">
        <f>C43+D43</f>
        <v>0</v>
      </c>
      <c r="F43" s="36">
        <v>0</v>
      </c>
      <c r="G43" s="36">
        <v>0</v>
      </c>
      <c r="H43" s="26">
        <f>F43+G43</f>
        <v>0</v>
      </c>
      <c r="I43" s="26">
        <f>E43+H43</f>
        <v>0</v>
      </c>
      <c r="J43" s="34" t="s">
        <v>430</v>
      </c>
      <c r="K43" s="463"/>
      <c r="L43" s="461"/>
    </row>
    <row r="44" spans="1:15" s="39" customFormat="1" ht="35.6" x14ac:dyDescent="0.4">
      <c r="A44" s="391"/>
      <c r="B44" s="395" t="s">
        <v>432</v>
      </c>
      <c r="C44" s="396">
        <f>SUM(C42:C43)</f>
        <v>0</v>
      </c>
      <c r="D44" s="396">
        <f>SUM(D42:D43)</f>
        <v>0</v>
      </c>
      <c r="E44" s="397">
        <f>SUM(C44:D44)</f>
        <v>0</v>
      </c>
      <c r="F44" s="396">
        <f>SUM(F42:F43)</f>
        <v>0</v>
      </c>
      <c r="G44" s="396">
        <f>SUM(G42:G43)</f>
        <v>0</v>
      </c>
      <c r="H44" s="397">
        <f>SUM(F44:G44)</f>
        <v>0</v>
      </c>
      <c r="I44" s="397">
        <f>E44+H44</f>
        <v>0</v>
      </c>
      <c r="J44" s="38" t="s">
        <v>430</v>
      </c>
      <c r="K44" s="466" t="e">
        <f>E44/(E14+E17+E40+E48)</f>
        <v>#DIV/0!</v>
      </c>
      <c r="L44" s="418" t="s">
        <v>560</v>
      </c>
    </row>
    <row r="45" spans="1:15" s="39" customFormat="1" x14ac:dyDescent="0.4">
      <c r="A45" s="33"/>
      <c r="B45" s="37" t="s">
        <v>61</v>
      </c>
      <c r="C45" s="20">
        <f>C40+C44</f>
        <v>0</v>
      </c>
      <c r="D45" s="20">
        <f>D40+D44</f>
        <v>0</v>
      </c>
      <c r="E45" s="22">
        <f>C45+D45</f>
        <v>0</v>
      </c>
      <c r="F45" s="20">
        <f>F40+F44</f>
        <v>0</v>
      </c>
      <c r="G45" s="20">
        <f>G40+G44</f>
        <v>0</v>
      </c>
      <c r="H45" s="22">
        <f>F45+G45</f>
        <v>0</v>
      </c>
      <c r="I45" s="22">
        <f>E45+H45</f>
        <v>0</v>
      </c>
      <c r="J45" s="38" t="s">
        <v>430</v>
      </c>
      <c r="K45" s="464"/>
      <c r="L45" s="468"/>
    </row>
    <row r="46" spans="1:15" x14ac:dyDescent="0.4">
      <c r="A46" s="33" t="s">
        <v>62</v>
      </c>
      <c r="B46" s="493" t="s">
        <v>63</v>
      </c>
      <c r="C46" s="494"/>
      <c r="D46" s="494"/>
      <c r="E46" s="494"/>
      <c r="F46" s="494"/>
      <c r="G46" s="494"/>
      <c r="H46" s="494"/>
      <c r="I46" s="494"/>
      <c r="J46" s="34"/>
      <c r="K46" s="463"/>
      <c r="L46" s="461"/>
    </row>
    <row r="47" spans="1:15" s="39" customFormat="1" x14ac:dyDescent="0.4">
      <c r="A47" s="391" t="s">
        <v>64</v>
      </c>
      <c r="B47" s="398" t="s">
        <v>65</v>
      </c>
      <c r="C47" s="399">
        <f>C48+C49</f>
        <v>0</v>
      </c>
      <c r="D47" s="399">
        <f>D48+D49</f>
        <v>0</v>
      </c>
      <c r="E47" s="400">
        <f>C47+D47</f>
        <v>0</v>
      </c>
      <c r="F47" s="399">
        <f>F48+F49</f>
        <v>0</v>
      </c>
      <c r="G47" s="399">
        <f>G48+G49</f>
        <v>0</v>
      </c>
      <c r="H47" s="22">
        <f>F47+G47</f>
        <v>0</v>
      </c>
      <c r="I47" s="22">
        <f>E47+H47</f>
        <v>0</v>
      </c>
      <c r="J47" s="38" t="s">
        <v>430</v>
      </c>
      <c r="K47" s="464"/>
      <c r="L47" s="468"/>
      <c r="M47" s="471"/>
      <c r="N47" s="471"/>
      <c r="O47" s="471"/>
    </row>
    <row r="48" spans="1:15" x14ac:dyDescent="0.4">
      <c r="A48" s="33" t="s">
        <v>66</v>
      </c>
      <c r="B48" s="35" t="s">
        <v>67</v>
      </c>
      <c r="C48" s="36">
        <v>0</v>
      </c>
      <c r="D48" s="36">
        <v>0</v>
      </c>
      <c r="E48" s="43">
        <f t="shared" ref="E48:E51" si="14">C48+D48</f>
        <v>0</v>
      </c>
      <c r="F48" s="36">
        <v>0</v>
      </c>
      <c r="G48" s="36">
        <v>0</v>
      </c>
      <c r="H48" s="26">
        <f t="shared" ref="H48:H51" si="15">F48+G48</f>
        <v>0</v>
      </c>
      <c r="I48" s="26">
        <f t="shared" ref="I48:I51" si="16">E48+H48</f>
        <v>0</v>
      </c>
      <c r="J48" s="34" t="s">
        <v>430</v>
      </c>
      <c r="K48" s="463"/>
      <c r="L48" s="461"/>
      <c r="M48" s="472"/>
      <c r="N48" s="472"/>
      <c r="O48" s="472"/>
    </row>
    <row r="49" spans="1:15" x14ac:dyDescent="0.4">
      <c r="A49" s="33" t="s">
        <v>68</v>
      </c>
      <c r="B49" s="35" t="s">
        <v>69</v>
      </c>
      <c r="C49" s="36">
        <v>0</v>
      </c>
      <c r="D49" s="36">
        <v>0</v>
      </c>
      <c r="E49" s="43">
        <f t="shared" si="14"/>
        <v>0</v>
      </c>
      <c r="F49" s="36">
        <v>0</v>
      </c>
      <c r="G49" s="36">
        <v>0</v>
      </c>
      <c r="H49" s="26">
        <f t="shared" si="15"/>
        <v>0</v>
      </c>
      <c r="I49" s="26">
        <f t="shared" si="16"/>
        <v>0</v>
      </c>
      <c r="J49" s="34" t="s">
        <v>430</v>
      </c>
      <c r="K49" s="463"/>
      <c r="L49" s="461"/>
      <c r="M49" s="472"/>
      <c r="N49" s="472"/>
      <c r="O49" s="472"/>
    </row>
    <row r="50" spans="1:15" x14ac:dyDescent="0.4">
      <c r="A50" s="33" t="s">
        <v>391</v>
      </c>
      <c r="B50" s="35" t="s">
        <v>70</v>
      </c>
      <c r="C50" s="370" t="s">
        <v>525</v>
      </c>
      <c r="D50" s="370" t="s">
        <v>525</v>
      </c>
      <c r="E50" s="370" t="s">
        <v>525</v>
      </c>
      <c r="F50" s="370" t="s">
        <v>525</v>
      </c>
      <c r="G50" s="370" t="s">
        <v>525</v>
      </c>
      <c r="H50" s="370" t="s">
        <v>525</v>
      </c>
      <c r="I50" s="370" t="s">
        <v>525</v>
      </c>
      <c r="J50" s="34" t="s">
        <v>431</v>
      </c>
      <c r="K50" s="485" t="s">
        <v>546</v>
      </c>
      <c r="L50" s="486"/>
      <c r="M50" s="473"/>
      <c r="N50" s="473"/>
      <c r="O50" s="473"/>
    </row>
    <row r="51" spans="1:15" ht="23.15" x14ac:dyDescent="0.4">
      <c r="A51" s="33" t="s">
        <v>71</v>
      </c>
      <c r="B51" s="35" t="s">
        <v>72</v>
      </c>
      <c r="C51" s="36">
        <v>0</v>
      </c>
      <c r="D51" s="36">
        <v>0</v>
      </c>
      <c r="E51" s="43">
        <f t="shared" si="14"/>
        <v>0</v>
      </c>
      <c r="F51" s="36">
        <v>0</v>
      </c>
      <c r="G51" s="36">
        <v>0</v>
      </c>
      <c r="H51" s="26">
        <f t="shared" si="15"/>
        <v>0</v>
      </c>
      <c r="I51" s="26">
        <f t="shared" si="16"/>
        <v>0</v>
      </c>
      <c r="J51" s="34" t="s">
        <v>430</v>
      </c>
      <c r="K51" s="467" t="e">
        <f>E51/(E14+E17+E45)</f>
        <v>#DIV/0!</v>
      </c>
      <c r="L51" s="458" t="s">
        <v>558</v>
      </c>
      <c r="M51" s="472"/>
      <c r="N51" s="472"/>
      <c r="O51" s="472"/>
    </row>
    <row r="52" spans="1:15" x14ac:dyDescent="0.4">
      <c r="A52" s="33" t="s">
        <v>415</v>
      </c>
      <c r="B52" s="35" t="s">
        <v>416</v>
      </c>
      <c r="C52" s="370" t="s">
        <v>525</v>
      </c>
      <c r="D52" s="370" t="s">
        <v>525</v>
      </c>
      <c r="E52" s="370" t="s">
        <v>525</v>
      </c>
      <c r="F52" s="370" t="s">
        <v>525</v>
      </c>
      <c r="G52" s="370" t="s">
        <v>525</v>
      </c>
      <c r="H52" s="370" t="s">
        <v>525</v>
      </c>
      <c r="I52" s="370" t="s">
        <v>525</v>
      </c>
      <c r="J52" s="34" t="s">
        <v>431</v>
      </c>
      <c r="K52" s="485" t="s">
        <v>546</v>
      </c>
      <c r="L52" s="486"/>
      <c r="M52" s="473"/>
      <c r="N52" s="473"/>
      <c r="O52" s="473"/>
    </row>
    <row r="53" spans="1:15" s="39" customFormat="1" x14ac:dyDescent="0.4">
      <c r="A53" s="33"/>
      <c r="B53" s="37" t="s">
        <v>73</v>
      </c>
      <c r="C53" s="20">
        <f>C47+C51</f>
        <v>0</v>
      </c>
      <c r="D53" s="437">
        <f>D47+D51</f>
        <v>0</v>
      </c>
      <c r="E53" s="22">
        <f>C53+D53</f>
        <v>0</v>
      </c>
      <c r="F53" s="437">
        <f>F47+F51</f>
        <v>0</v>
      </c>
      <c r="G53" s="437">
        <f>G47+G51</f>
        <v>0</v>
      </c>
      <c r="H53" s="22">
        <f>F53+G53</f>
        <v>0</v>
      </c>
      <c r="I53" s="22">
        <f>E53+H53</f>
        <v>0</v>
      </c>
      <c r="J53" s="38"/>
      <c r="K53" s="464"/>
      <c r="L53" s="468"/>
      <c r="M53" s="471"/>
      <c r="N53" s="471"/>
      <c r="O53" s="471"/>
    </row>
    <row r="54" spans="1:15" s="39" customFormat="1" x14ac:dyDescent="0.4">
      <c r="A54" s="33" t="s">
        <v>436</v>
      </c>
      <c r="B54" s="37" t="s">
        <v>437</v>
      </c>
      <c r="C54" s="20" t="s">
        <v>428</v>
      </c>
      <c r="D54" s="20" t="s">
        <v>428</v>
      </c>
      <c r="E54" s="22" t="s">
        <v>428</v>
      </c>
      <c r="F54" s="376">
        <v>0</v>
      </c>
      <c r="G54" s="376">
        <v>0</v>
      </c>
      <c r="H54" s="22">
        <f>SUM(F54:G54)</f>
        <v>0</v>
      </c>
      <c r="I54" s="22">
        <f>H54</f>
        <v>0</v>
      </c>
      <c r="J54" s="403"/>
      <c r="K54" s="464"/>
      <c r="L54" s="468"/>
    </row>
    <row r="55" spans="1:15" s="39" customFormat="1" ht="23.15" customHeight="1" x14ac:dyDescent="0.4">
      <c r="A55" s="33" t="s">
        <v>438</v>
      </c>
      <c r="B55" s="398" t="s">
        <v>537</v>
      </c>
      <c r="C55" s="437"/>
      <c r="D55" s="437"/>
      <c r="E55" s="437"/>
      <c r="F55" s="437"/>
      <c r="G55" s="437"/>
      <c r="H55" s="437"/>
      <c r="I55" s="437"/>
      <c r="J55" s="34"/>
      <c r="K55" s="464"/>
      <c r="L55" s="468"/>
    </row>
    <row r="56" spans="1:15" s="39" customFormat="1" ht="23.15" x14ac:dyDescent="0.4">
      <c r="A56" s="33" t="s">
        <v>441</v>
      </c>
      <c r="B56" s="445" t="s">
        <v>538</v>
      </c>
      <c r="C56" s="444">
        <v>0</v>
      </c>
      <c r="D56" s="444">
        <v>0</v>
      </c>
      <c r="E56" s="27">
        <f>SUM(C56:D56)</f>
        <v>0</v>
      </c>
      <c r="F56" s="444">
        <v>0</v>
      </c>
      <c r="G56" s="444">
        <v>0</v>
      </c>
      <c r="H56" s="27">
        <f>SUM(F56:G56)</f>
        <v>0</v>
      </c>
      <c r="I56" s="26">
        <f t="shared" ref="I56:I57" si="17">E56+H56</f>
        <v>0</v>
      </c>
      <c r="J56" s="34" t="s">
        <v>430</v>
      </c>
      <c r="K56" s="464" t="e">
        <f>E56/(E11+E12+E13+E16+E19+E20+E21+E23+E28+E45+E48+E61)</f>
        <v>#DIV/0!</v>
      </c>
      <c r="L56" s="459" t="s">
        <v>556</v>
      </c>
    </row>
    <row r="57" spans="1:15" s="39" customFormat="1" ht="35.15" customHeight="1" x14ac:dyDescent="0.4">
      <c r="A57" s="33" t="s">
        <v>539</v>
      </c>
      <c r="B57" s="445" t="s">
        <v>540</v>
      </c>
      <c r="C57" s="444">
        <v>0</v>
      </c>
      <c r="D57" s="444">
        <v>0</v>
      </c>
      <c r="E57" s="27">
        <f>SUM(C57:D57)</f>
        <v>0</v>
      </c>
      <c r="F57" s="444">
        <v>0</v>
      </c>
      <c r="G57" s="444">
        <v>0</v>
      </c>
      <c r="H57" s="27">
        <f>SUM(F57:G57)</f>
        <v>0</v>
      </c>
      <c r="I57" s="26">
        <f t="shared" si="17"/>
        <v>0</v>
      </c>
      <c r="J57" s="34" t="s">
        <v>430</v>
      </c>
      <c r="K57" s="467" t="e">
        <f>E57/(E14+E17+E45)</f>
        <v>#DIV/0!</v>
      </c>
      <c r="L57" s="459" t="s">
        <v>557</v>
      </c>
    </row>
    <row r="58" spans="1:15" s="39" customFormat="1" x14ac:dyDescent="0.4">
      <c r="A58" s="33"/>
      <c r="B58" s="37" t="s">
        <v>439</v>
      </c>
      <c r="C58" s="437">
        <f t="shared" ref="C58:I58" si="18">SUM(C56:C57)</f>
        <v>0</v>
      </c>
      <c r="D58" s="437">
        <f t="shared" si="18"/>
        <v>0</v>
      </c>
      <c r="E58" s="437">
        <f t="shared" si="18"/>
        <v>0</v>
      </c>
      <c r="F58" s="437">
        <f t="shared" si="18"/>
        <v>0</v>
      </c>
      <c r="G58" s="437">
        <f t="shared" si="18"/>
        <v>0</v>
      </c>
      <c r="H58" s="437">
        <f t="shared" si="18"/>
        <v>0</v>
      </c>
      <c r="I58" s="437">
        <f t="shared" si="18"/>
        <v>0</v>
      </c>
      <c r="J58" s="34" t="s">
        <v>430</v>
      </c>
      <c r="K58" s="464"/>
      <c r="L58" s="468"/>
    </row>
    <row r="59" spans="1:15" s="39" customFormat="1" x14ac:dyDescent="0.4">
      <c r="A59" s="33" t="s">
        <v>542</v>
      </c>
      <c r="B59" s="37" t="s">
        <v>544</v>
      </c>
      <c r="C59" s="437"/>
      <c r="D59" s="437"/>
      <c r="E59" s="22"/>
      <c r="F59" s="437"/>
      <c r="G59" s="437"/>
      <c r="H59" s="22"/>
      <c r="I59" s="22"/>
      <c r="J59" s="34"/>
      <c r="K59" s="464"/>
      <c r="L59" s="468"/>
    </row>
    <row r="60" spans="1:15" s="39" customFormat="1" ht="46.3" x14ac:dyDescent="0.4">
      <c r="A60" s="33" t="s">
        <v>543</v>
      </c>
      <c r="B60" s="445" t="s">
        <v>541</v>
      </c>
      <c r="C60" s="36">
        <v>0</v>
      </c>
      <c r="D60" s="36">
        <v>0</v>
      </c>
      <c r="E60" s="43">
        <f t="shared" ref="E60" si="19">C60+D60</f>
        <v>0</v>
      </c>
      <c r="F60" s="36">
        <v>0</v>
      </c>
      <c r="G60" s="36">
        <v>0</v>
      </c>
      <c r="H60" s="26">
        <f t="shared" ref="H60" si="20">F60+G60</f>
        <v>0</v>
      </c>
      <c r="I60" s="26">
        <f t="shared" ref="I60" si="21">E60+H60</f>
        <v>0</v>
      </c>
      <c r="J60" s="34"/>
      <c r="K60" s="464"/>
      <c r="L60" s="468"/>
    </row>
    <row r="61" spans="1:15" s="39" customFormat="1" ht="27.45" customHeight="1" x14ac:dyDescent="0.4">
      <c r="A61" s="33"/>
      <c r="B61" s="35" t="s">
        <v>553</v>
      </c>
      <c r="C61" s="36">
        <v>0</v>
      </c>
      <c r="D61" s="36">
        <v>0</v>
      </c>
      <c r="E61" s="43">
        <f t="shared" ref="E61" si="22">C61+D61</f>
        <v>0</v>
      </c>
      <c r="F61" s="36">
        <v>0</v>
      </c>
      <c r="G61" s="36">
        <v>0</v>
      </c>
      <c r="H61" s="26">
        <f t="shared" ref="H61" si="23">F61+G61</f>
        <v>0</v>
      </c>
      <c r="I61" s="26">
        <f t="shared" ref="I61" si="24">E61+H61</f>
        <v>0</v>
      </c>
      <c r="J61" s="34"/>
      <c r="K61" s="483" t="s">
        <v>554</v>
      </c>
      <c r="L61" s="484"/>
    </row>
    <row r="62" spans="1:15" s="39" customFormat="1" ht="24" x14ac:dyDescent="0.4">
      <c r="A62" s="33"/>
      <c r="B62" s="37" t="s">
        <v>545</v>
      </c>
      <c r="C62" s="437">
        <f>SUM(C60)</f>
        <v>0</v>
      </c>
      <c r="D62" s="437">
        <f>SUM(D60)</f>
        <v>0</v>
      </c>
      <c r="E62" s="22">
        <f>SUM(C62:D62)</f>
        <v>0</v>
      </c>
      <c r="F62" s="437">
        <f>SUM(F60)</f>
        <v>0</v>
      </c>
      <c r="G62" s="437">
        <f>SUM(G60)</f>
        <v>0</v>
      </c>
      <c r="H62" s="22">
        <f>SUM(F62:G62)</f>
        <v>0</v>
      </c>
      <c r="I62" s="22">
        <f>E62+H62</f>
        <v>0</v>
      </c>
      <c r="J62" s="34" t="s">
        <v>431</v>
      </c>
      <c r="K62" s="467" t="e">
        <f>E62/(E14+E17+E32+E45+E53+E58)</f>
        <v>#DIV/0!</v>
      </c>
      <c r="L62" s="474" t="s">
        <v>555</v>
      </c>
    </row>
    <row r="63" spans="1:15" s="48" customFormat="1" ht="21" customHeight="1" x14ac:dyDescent="0.45">
      <c r="A63" s="44"/>
      <c r="B63" s="45" t="s">
        <v>74</v>
      </c>
      <c r="C63" s="46">
        <f>C14+C17+C32+C45+C53+C58+C62</f>
        <v>0</v>
      </c>
      <c r="D63" s="46">
        <f>D14+D17+D32+D45+D53+D58+D62</f>
        <v>0</v>
      </c>
      <c r="E63" s="46">
        <f>C63+D63</f>
        <v>0</v>
      </c>
      <c r="F63" s="46">
        <f>F14+F17+F32+F45+F53+F58+F62</f>
        <v>0</v>
      </c>
      <c r="G63" s="46">
        <f>G14+G17+G32+G45+G53+G58+G62</f>
        <v>0</v>
      </c>
      <c r="H63" s="46">
        <f>F63+G63</f>
        <v>0</v>
      </c>
      <c r="I63" s="46">
        <f>E63+H63</f>
        <v>0</v>
      </c>
      <c r="J63" s="47"/>
      <c r="K63" s="468"/>
      <c r="L63" s="468"/>
    </row>
    <row r="64" spans="1:15" s="16" customFormat="1" ht="14.15" x14ac:dyDescent="0.35">
      <c r="A64" s="49"/>
      <c r="B64" s="13"/>
      <c r="C64" s="14"/>
      <c r="D64" s="14"/>
      <c r="E64" s="15"/>
      <c r="F64" s="14"/>
      <c r="G64" s="14"/>
      <c r="H64" s="15"/>
      <c r="I64" s="15"/>
      <c r="K64" s="460"/>
      <c r="L64" s="460"/>
    </row>
    <row r="65" spans="1:12" s="16" customFormat="1" ht="14.15" x14ac:dyDescent="0.35">
      <c r="A65" s="49"/>
      <c r="B65" s="13"/>
      <c r="C65" s="14"/>
      <c r="D65" s="14"/>
      <c r="E65" s="436"/>
      <c r="F65" s="14"/>
      <c r="G65" s="14"/>
      <c r="H65" s="436"/>
      <c r="I65" s="436"/>
      <c r="K65" s="460"/>
      <c r="L65" s="460"/>
    </row>
    <row r="66" spans="1:12" s="16" customFormat="1" ht="14.15" x14ac:dyDescent="0.35">
      <c r="A66" s="49"/>
      <c r="B66" s="13"/>
      <c r="C66" s="14"/>
      <c r="D66" s="14"/>
      <c r="E66" s="436"/>
      <c r="F66" s="14"/>
      <c r="G66" s="14"/>
      <c r="H66" s="436"/>
      <c r="I66" s="436"/>
      <c r="K66" s="460"/>
      <c r="L66" s="460"/>
    </row>
    <row r="67" spans="1:12" s="16" customFormat="1" ht="14.15" x14ac:dyDescent="0.35">
      <c r="A67" s="49"/>
      <c r="B67" s="13"/>
      <c r="C67" s="14"/>
      <c r="D67" s="14"/>
      <c r="E67" s="436"/>
      <c r="F67" s="14"/>
      <c r="G67" s="14"/>
      <c r="H67" s="436"/>
      <c r="I67" s="436"/>
      <c r="K67" s="460"/>
      <c r="L67" s="460"/>
    </row>
    <row r="68" spans="1:12" x14ac:dyDescent="0.4">
      <c r="A68" s="50"/>
      <c r="J68" s="17"/>
      <c r="K68" s="469"/>
      <c r="L68" s="469"/>
    </row>
    <row r="69" spans="1:12" ht="15" x14ac:dyDescent="0.4">
      <c r="A69" s="51"/>
      <c r="B69" s="359" t="s">
        <v>373</v>
      </c>
      <c r="J69" s="17"/>
      <c r="K69" s="469"/>
      <c r="L69" s="469"/>
    </row>
    <row r="70" spans="1:12" x14ac:dyDescent="0.4">
      <c r="A70" s="51"/>
      <c r="B70" s="52"/>
      <c r="J70" s="17"/>
      <c r="K70" s="469"/>
      <c r="L70" s="469"/>
    </row>
    <row r="71" spans="1:12" ht="24.9" x14ac:dyDescent="0.4">
      <c r="A71" s="53" t="s">
        <v>75</v>
      </c>
      <c r="B71" s="54" t="s">
        <v>76</v>
      </c>
      <c r="C71" s="21"/>
      <c r="J71" s="17"/>
      <c r="K71" s="469"/>
      <c r="L71" s="469"/>
    </row>
    <row r="72" spans="1:12" x14ac:dyDescent="0.4">
      <c r="A72" s="54" t="s">
        <v>77</v>
      </c>
      <c r="B72" s="54" t="s">
        <v>78</v>
      </c>
      <c r="C72" s="55">
        <f>I63</f>
        <v>0</v>
      </c>
      <c r="D72" s="495"/>
      <c r="E72" s="496"/>
      <c r="F72" s="496"/>
      <c r="G72" s="496"/>
      <c r="H72" s="496"/>
      <c r="J72" s="17"/>
      <c r="K72" s="469"/>
      <c r="L72" s="469"/>
    </row>
    <row r="73" spans="1:12" x14ac:dyDescent="0.4">
      <c r="A73" s="56" t="s">
        <v>79</v>
      </c>
      <c r="B73" s="56" t="s">
        <v>80</v>
      </c>
      <c r="C73" s="21">
        <f>H63</f>
        <v>0</v>
      </c>
      <c r="J73" s="17"/>
      <c r="K73" s="469"/>
      <c r="L73" s="469"/>
    </row>
    <row r="74" spans="1:12" x14ac:dyDescent="0.4">
      <c r="A74" s="56" t="s">
        <v>81</v>
      </c>
      <c r="B74" s="56" t="s">
        <v>82</v>
      </c>
      <c r="C74" s="21">
        <f>C72-C73</f>
        <v>0</v>
      </c>
      <c r="J74" s="17"/>
      <c r="K74" s="469"/>
      <c r="L74" s="469"/>
    </row>
    <row r="75" spans="1:12" x14ac:dyDescent="0.4">
      <c r="A75" s="54" t="s">
        <v>83</v>
      </c>
      <c r="B75" s="54" t="s">
        <v>84</v>
      </c>
      <c r="C75" s="55">
        <f>SUM(C76:C77)</f>
        <v>0</v>
      </c>
      <c r="D75" s="57"/>
      <c r="J75" s="17"/>
      <c r="K75" s="469"/>
      <c r="L75" s="469"/>
    </row>
    <row r="76" spans="1:12" ht="29.15" customHeight="1" x14ac:dyDescent="0.4">
      <c r="A76" s="56" t="s">
        <v>79</v>
      </c>
      <c r="B76" s="56" t="s">
        <v>85</v>
      </c>
      <c r="C76" s="404"/>
      <c r="D76" s="350" t="e">
        <f>C76/C74</f>
        <v>#DIV/0!</v>
      </c>
      <c r="E76" s="488" t="s">
        <v>563</v>
      </c>
      <c r="F76" s="489"/>
      <c r="G76" s="489"/>
      <c r="H76" s="489"/>
      <c r="I76" s="489"/>
      <c r="J76" s="17"/>
      <c r="K76" s="469"/>
      <c r="L76" s="469"/>
    </row>
    <row r="77" spans="1:12" x14ac:dyDescent="0.4">
      <c r="A77" s="56" t="s">
        <v>81</v>
      </c>
      <c r="B77" s="56" t="s">
        <v>86</v>
      </c>
      <c r="C77" s="58">
        <f>H63</f>
        <v>0</v>
      </c>
      <c r="G77" s="59"/>
      <c r="J77" s="17"/>
      <c r="K77" s="469"/>
      <c r="L77" s="469"/>
    </row>
    <row r="78" spans="1:12" x14ac:dyDescent="0.4">
      <c r="A78" s="54" t="s">
        <v>87</v>
      </c>
      <c r="B78" s="54" t="s">
        <v>88</v>
      </c>
      <c r="C78" s="21">
        <f>C74-C76</f>
        <v>0</v>
      </c>
      <c r="J78" s="17"/>
      <c r="K78" s="469"/>
      <c r="L78" s="469"/>
    </row>
    <row r="79" spans="1:12" x14ac:dyDescent="0.4">
      <c r="J79" s="17"/>
      <c r="K79" s="469"/>
      <c r="L79" s="469"/>
    </row>
    <row r="80" spans="1:12" x14ac:dyDescent="0.4">
      <c r="J80" s="17"/>
      <c r="K80" s="469"/>
      <c r="L80" s="469"/>
    </row>
    <row r="81" spans="3:12" x14ac:dyDescent="0.4">
      <c r="C81" s="60"/>
      <c r="D81" s="61"/>
      <c r="E81" s="61"/>
      <c r="F81" s="61"/>
      <c r="G81" s="61"/>
      <c r="H81" s="61"/>
      <c r="I81" s="61"/>
      <c r="J81" s="61"/>
      <c r="K81" s="470"/>
      <c r="L81" s="470"/>
    </row>
  </sheetData>
  <mergeCells count="17">
    <mergeCell ref="E76:I76"/>
    <mergeCell ref="A1:I1"/>
    <mergeCell ref="C6:D6"/>
    <mergeCell ref="F6:G6"/>
    <mergeCell ref="B9:I9"/>
    <mergeCell ref="B15:I15"/>
    <mergeCell ref="B18:I18"/>
    <mergeCell ref="B33:I33"/>
    <mergeCell ref="B46:I46"/>
    <mergeCell ref="D72:H72"/>
    <mergeCell ref="K61:L61"/>
    <mergeCell ref="K50:L50"/>
    <mergeCell ref="K52:L52"/>
    <mergeCell ref="K24:L24"/>
    <mergeCell ref="K25:L25"/>
    <mergeCell ref="K26:L26"/>
    <mergeCell ref="K27:L27"/>
  </mergeCells>
  <conditionalFormatting sqref="D76">
    <cfRule type="containsText" dxfId="19" priority="1" operator="containsText" text="CORECT">
      <formula>NOT(ISERROR(SEARCH("CORECT",D76)))</formula>
    </cfRule>
    <cfRule type="containsText" dxfId="18" priority="2" operator="containsText" text="INCORECT">
      <formula>NOT(ISERROR(SEARCH("INCORECT",D76)))</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79"/>
  <sheetViews>
    <sheetView tabSelected="1" topLeftCell="A60" workbookViewId="0">
      <selection activeCell="E69" sqref="E69"/>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490" t="s">
        <v>443</v>
      </c>
      <c r="B1" s="490"/>
      <c r="C1" s="490"/>
      <c r="D1" s="490"/>
      <c r="E1" s="490"/>
      <c r="F1" s="490"/>
      <c r="G1" s="490"/>
      <c r="H1" s="490"/>
      <c r="I1" s="490"/>
    </row>
    <row r="3" spans="1:12" x14ac:dyDescent="0.4">
      <c r="B3" s="383"/>
    </row>
    <row r="4" spans="1:12" ht="29.4" customHeight="1" x14ac:dyDescent="0.4">
      <c r="B4" s="384"/>
    </row>
    <row r="6" spans="1:12" ht="43.85" customHeight="1" x14ac:dyDescent="0.4">
      <c r="A6" s="18" t="s">
        <v>25</v>
      </c>
      <c r="B6" s="19" t="s">
        <v>26</v>
      </c>
      <c r="C6" s="491" t="s">
        <v>27</v>
      </c>
      <c r="D6" s="492"/>
      <c r="E6" s="22" t="s">
        <v>28</v>
      </c>
      <c r="F6" s="491" t="s">
        <v>29</v>
      </c>
      <c r="G6" s="492"/>
      <c r="H6" s="22" t="s">
        <v>30</v>
      </c>
      <c r="I6" s="22" t="s">
        <v>31</v>
      </c>
      <c r="J6" s="22" t="s">
        <v>429</v>
      </c>
      <c r="K6" s="459" t="s">
        <v>561</v>
      </c>
      <c r="L6" s="459" t="s">
        <v>562</v>
      </c>
    </row>
    <row r="7" spans="1:12" x14ac:dyDescent="0.4">
      <c r="A7" s="23"/>
      <c r="B7" s="24"/>
      <c r="C7" s="25" t="s">
        <v>32</v>
      </c>
      <c r="D7" s="25" t="s">
        <v>33</v>
      </c>
      <c r="E7" s="26"/>
      <c r="F7" s="27" t="s">
        <v>32</v>
      </c>
      <c r="G7" s="27" t="s">
        <v>34</v>
      </c>
      <c r="H7" s="26"/>
      <c r="I7" s="26"/>
      <c r="J7" s="28"/>
      <c r="K7" s="461"/>
      <c r="L7" s="461"/>
    </row>
    <row r="8" spans="1:12" s="32" customFormat="1" ht="18.75" customHeight="1" x14ac:dyDescent="0.4">
      <c r="A8" s="29">
        <v>1</v>
      </c>
      <c r="B8" s="29">
        <v>2</v>
      </c>
      <c r="C8" s="29">
        <v>3</v>
      </c>
      <c r="D8" s="29">
        <v>4</v>
      </c>
      <c r="E8" s="30" t="s">
        <v>35</v>
      </c>
      <c r="F8" s="29">
        <v>6</v>
      </c>
      <c r="G8" s="29">
        <v>7</v>
      </c>
      <c r="H8" s="30" t="s">
        <v>36</v>
      </c>
      <c r="I8" s="30" t="s">
        <v>37</v>
      </c>
      <c r="J8" s="31"/>
      <c r="K8" s="462"/>
      <c r="L8" s="462"/>
    </row>
    <row r="9" spans="1:12" x14ac:dyDescent="0.4">
      <c r="A9" s="33">
        <v>1</v>
      </c>
      <c r="B9" s="493" t="s">
        <v>378</v>
      </c>
      <c r="C9" s="494"/>
      <c r="D9" s="494"/>
      <c r="E9" s="494"/>
      <c r="F9" s="494"/>
      <c r="G9" s="494"/>
      <c r="H9" s="494"/>
      <c r="I9" s="494"/>
      <c r="J9" s="34"/>
      <c r="K9" s="463"/>
      <c r="L9" s="461"/>
    </row>
    <row r="10" spans="1:12" x14ac:dyDescent="0.4">
      <c r="A10" s="33" t="s">
        <v>38</v>
      </c>
      <c r="B10" s="35" t="s">
        <v>381</v>
      </c>
      <c r="C10" s="370">
        <v>0</v>
      </c>
      <c r="D10" s="370">
        <v>0</v>
      </c>
      <c r="E10" s="43">
        <v>0</v>
      </c>
      <c r="F10" s="370">
        <v>0</v>
      </c>
      <c r="G10" s="370">
        <v>0</v>
      </c>
      <c r="H10" s="43">
        <v>0</v>
      </c>
      <c r="I10" s="26">
        <v>0</v>
      </c>
      <c r="J10" s="34"/>
      <c r="K10" s="463"/>
      <c r="L10" s="461"/>
    </row>
    <row r="11" spans="1:12" x14ac:dyDescent="0.4">
      <c r="A11" s="33" t="s">
        <v>40</v>
      </c>
      <c r="B11" s="35" t="s">
        <v>39</v>
      </c>
      <c r="C11" s="36">
        <v>0</v>
      </c>
      <c r="D11" s="36">
        <v>0</v>
      </c>
      <c r="E11" s="26">
        <f>C11+D11</f>
        <v>0</v>
      </c>
      <c r="F11" s="36">
        <v>0</v>
      </c>
      <c r="G11" s="36">
        <v>0</v>
      </c>
      <c r="H11" s="26">
        <f>F11+G11</f>
        <v>0</v>
      </c>
      <c r="I11" s="26">
        <f>E11+H11</f>
        <v>0</v>
      </c>
      <c r="J11" s="34" t="s">
        <v>430</v>
      </c>
      <c r="K11" s="463"/>
      <c r="L11" s="461"/>
    </row>
    <row r="12" spans="1:12" x14ac:dyDescent="0.4">
      <c r="A12" s="33" t="s">
        <v>379</v>
      </c>
      <c r="B12" s="35" t="s">
        <v>41</v>
      </c>
      <c r="C12" s="36">
        <v>0</v>
      </c>
      <c r="D12" s="36">
        <v>0</v>
      </c>
      <c r="E12" s="26">
        <f t="shared" ref="E12:E13" si="0">C12+D12</f>
        <v>0</v>
      </c>
      <c r="F12" s="36">
        <v>0</v>
      </c>
      <c r="G12" s="36">
        <v>0</v>
      </c>
      <c r="H12" s="26">
        <f t="shared" ref="H12:H13" si="1">F12+G12</f>
        <v>0</v>
      </c>
      <c r="I12" s="26">
        <f t="shared" ref="I12:I13" si="2">E12+H12</f>
        <v>0</v>
      </c>
      <c r="J12" s="34" t="s">
        <v>430</v>
      </c>
      <c r="K12" s="463"/>
      <c r="L12" s="461"/>
    </row>
    <row r="13" spans="1:12" ht="23.15" x14ac:dyDescent="0.4">
      <c r="A13" s="33" t="s">
        <v>380</v>
      </c>
      <c r="B13" s="35" t="s">
        <v>398</v>
      </c>
      <c r="C13" s="36">
        <v>0</v>
      </c>
      <c r="D13" s="36">
        <v>0</v>
      </c>
      <c r="E13" s="26">
        <f t="shared" si="0"/>
        <v>0</v>
      </c>
      <c r="F13" s="36">
        <v>0</v>
      </c>
      <c r="G13" s="36">
        <v>0</v>
      </c>
      <c r="H13" s="26">
        <f t="shared" si="1"/>
        <v>0</v>
      </c>
      <c r="I13" s="26">
        <f t="shared" si="2"/>
        <v>0</v>
      </c>
      <c r="J13" s="34" t="s">
        <v>430</v>
      </c>
      <c r="K13" s="463"/>
      <c r="L13" s="461"/>
    </row>
    <row r="14" spans="1:12" s="39" customFormat="1" x14ac:dyDescent="0.4">
      <c r="A14" s="33"/>
      <c r="B14" s="37" t="s">
        <v>42</v>
      </c>
      <c r="C14" s="456">
        <f>SUM(C11:C13)</f>
        <v>0</v>
      </c>
      <c r="D14" s="456">
        <f>SUM(D11:D13)</f>
        <v>0</v>
      </c>
      <c r="E14" s="456">
        <f t="shared" ref="E14:I14" si="3">SUM(E10:E13)</f>
        <v>0</v>
      </c>
      <c r="F14" s="456">
        <f>SUM(F11:F13)</f>
        <v>0</v>
      </c>
      <c r="G14" s="456">
        <f>SUM(G11:G13)</f>
        <v>0</v>
      </c>
      <c r="H14" s="456">
        <f t="shared" si="3"/>
        <v>0</v>
      </c>
      <c r="I14" s="456">
        <f t="shared" si="3"/>
        <v>0</v>
      </c>
      <c r="J14" s="38" t="s">
        <v>430</v>
      </c>
      <c r="K14" s="464"/>
      <c r="L14" s="468"/>
    </row>
    <row r="15" spans="1:12" x14ac:dyDescent="0.4">
      <c r="A15" s="33">
        <v>2</v>
      </c>
      <c r="B15" s="493" t="s">
        <v>43</v>
      </c>
      <c r="C15" s="494"/>
      <c r="D15" s="494"/>
      <c r="E15" s="494"/>
      <c r="F15" s="494"/>
      <c r="G15" s="494"/>
      <c r="H15" s="494"/>
      <c r="I15" s="494"/>
      <c r="J15" s="34"/>
      <c r="K15" s="463"/>
      <c r="L15" s="461"/>
    </row>
    <row r="16" spans="1:12" x14ac:dyDescent="0.4">
      <c r="A16" s="33" t="s">
        <v>44</v>
      </c>
      <c r="B16" s="40" t="s">
        <v>45</v>
      </c>
      <c r="C16" s="36">
        <v>0</v>
      </c>
      <c r="D16" s="36">
        <v>0</v>
      </c>
      <c r="E16" s="26">
        <f>C16+D16</f>
        <v>0</v>
      </c>
      <c r="F16" s="36">
        <v>0</v>
      </c>
      <c r="G16" s="36">
        <v>0</v>
      </c>
      <c r="H16" s="26">
        <f>F16+G16</f>
        <v>0</v>
      </c>
      <c r="I16" s="26">
        <f>E16+H16</f>
        <v>0</v>
      </c>
      <c r="J16" s="34" t="s">
        <v>430</v>
      </c>
      <c r="K16" s="463"/>
      <c r="L16" s="461"/>
    </row>
    <row r="17" spans="1:14" s="39" customFormat="1" x14ac:dyDescent="0.4">
      <c r="A17" s="33"/>
      <c r="B17" s="37" t="s">
        <v>46</v>
      </c>
      <c r="C17" s="456">
        <f>SUM(C16:C16)</f>
        <v>0</v>
      </c>
      <c r="D17" s="456">
        <f>SUM(D16:D16)</f>
        <v>0</v>
      </c>
      <c r="E17" s="22">
        <f>C17+D17</f>
        <v>0</v>
      </c>
      <c r="F17" s="456">
        <f>SUM(F16:F16)</f>
        <v>0</v>
      </c>
      <c r="G17" s="456">
        <f>SUM(G16:G16)</f>
        <v>0</v>
      </c>
      <c r="H17" s="22">
        <f>F17+G17</f>
        <v>0</v>
      </c>
      <c r="I17" s="22">
        <f>E17+H17</f>
        <v>0</v>
      </c>
      <c r="J17" s="38" t="s">
        <v>430</v>
      </c>
      <c r="K17" s="464"/>
      <c r="L17" s="468"/>
    </row>
    <row r="18" spans="1:14" x14ac:dyDescent="0.4">
      <c r="A18" s="33" t="s">
        <v>47</v>
      </c>
      <c r="B18" s="493" t="s">
        <v>48</v>
      </c>
      <c r="C18" s="494"/>
      <c r="D18" s="494"/>
      <c r="E18" s="494"/>
      <c r="F18" s="494"/>
      <c r="G18" s="494"/>
      <c r="H18" s="494"/>
      <c r="I18" s="494"/>
      <c r="J18" s="34"/>
      <c r="K18" s="463"/>
      <c r="L18" s="461"/>
    </row>
    <row r="19" spans="1:14" ht="23.15" x14ac:dyDescent="0.4">
      <c r="A19" s="33" t="s">
        <v>49</v>
      </c>
      <c r="B19" s="40" t="s">
        <v>382</v>
      </c>
      <c r="C19" s="36">
        <v>0</v>
      </c>
      <c r="D19" s="36">
        <v>0</v>
      </c>
      <c r="E19" s="26">
        <f>C19+D19</f>
        <v>0</v>
      </c>
      <c r="F19" s="36">
        <v>0</v>
      </c>
      <c r="G19" s="36">
        <v>0</v>
      </c>
      <c r="H19" s="26">
        <f>F19+G19</f>
        <v>0</v>
      </c>
      <c r="I19" s="26">
        <f>E19+H19</f>
        <v>0</v>
      </c>
      <c r="J19" s="34" t="s">
        <v>430</v>
      </c>
      <c r="K19" s="463"/>
      <c r="L19" s="461"/>
    </row>
    <row r="20" spans="1:14" x14ac:dyDescent="0.4">
      <c r="A20" s="33" t="s">
        <v>50</v>
      </c>
      <c r="B20" s="35" t="s">
        <v>383</v>
      </c>
      <c r="C20" s="36">
        <v>0</v>
      </c>
      <c r="D20" s="36">
        <v>0</v>
      </c>
      <c r="E20" s="26">
        <f t="shared" ref="E20:E30" si="4">C20+D20</f>
        <v>0</v>
      </c>
      <c r="F20" s="36">
        <v>0</v>
      </c>
      <c r="G20" s="36">
        <v>0</v>
      </c>
      <c r="H20" s="26">
        <f t="shared" ref="H20:H23" si="5">F20+G20</f>
        <v>0</v>
      </c>
      <c r="I20" s="26">
        <f t="shared" ref="I20:I23" si="6">E20+H20</f>
        <v>0</v>
      </c>
      <c r="J20" s="34" t="s">
        <v>430</v>
      </c>
      <c r="K20" s="463"/>
      <c r="L20" s="461"/>
    </row>
    <row r="21" spans="1:14" x14ac:dyDescent="0.4">
      <c r="A21" s="33" t="s">
        <v>51</v>
      </c>
      <c r="B21" s="35" t="s">
        <v>399</v>
      </c>
      <c r="C21" s="36">
        <v>0</v>
      </c>
      <c r="D21" s="36">
        <v>0</v>
      </c>
      <c r="E21" s="26">
        <f t="shared" si="4"/>
        <v>0</v>
      </c>
      <c r="F21" s="36">
        <v>0</v>
      </c>
      <c r="G21" s="36">
        <v>0</v>
      </c>
      <c r="H21" s="26">
        <f t="shared" si="5"/>
        <v>0</v>
      </c>
      <c r="I21" s="26">
        <f t="shared" si="6"/>
        <v>0</v>
      </c>
      <c r="J21" s="34" t="s">
        <v>430</v>
      </c>
      <c r="K21" s="463"/>
      <c r="L21" s="461"/>
    </row>
    <row r="22" spans="1:14" x14ac:dyDescent="0.4">
      <c r="A22" s="33" t="s">
        <v>52</v>
      </c>
      <c r="B22" s="35" t="s">
        <v>400</v>
      </c>
      <c r="C22" s="36">
        <v>0</v>
      </c>
      <c r="D22" s="36">
        <v>0</v>
      </c>
      <c r="E22" s="26">
        <f t="shared" si="4"/>
        <v>0</v>
      </c>
      <c r="F22" s="36">
        <v>0</v>
      </c>
      <c r="G22" s="36">
        <v>0</v>
      </c>
      <c r="H22" s="26">
        <f t="shared" si="5"/>
        <v>0</v>
      </c>
      <c r="I22" s="26">
        <f t="shared" si="6"/>
        <v>0</v>
      </c>
      <c r="J22" s="34" t="s">
        <v>430</v>
      </c>
      <c r="K22" s="463"/>
      <c r="L22" s="461"/>
    </row>
    <row r="23" spans="1:14" x14ac:dyDescent="0.4">
      <c r="A23" s="33" t="s">
        <v>53</v>
      </c>
      <c r="B23" s="41" t="s">
        <v>401</v>
      </c>
      <c r="C23" s="36">
        <v>0</v>
      </c>
      <c r="D23" s="36">
        <v>0</v>
      </c>
      <c r="E23" s="43">
        <f t="shared" si="4"/>
        <v>0</v>
      </c>
      <c r="F23" s="36">
        <v>0</v>
      </c>
      <c r="G23" s="36">
        <v>0</v>
      </c>
      <c r="H23" s="26">
        <f t="shared" si="5"/>
        <v>0</v>
      </c>
      <c r="I23" s="26">
        <f t="shared" si="6"/>
        <v>0</v>
      </c>
      <c r="J23" s="42" t="s">
        <v>430</v>
      </c>
      <c r="K23" s="465"/>
      <c r="L23" s="461"/>
    </row>
    <row r="24" spans="1:14" x14ac:dyDescent="0.4">
      <c r="A24" s="33" t="s">
        <v>384</v>
      </c>
      <c r="B24" s="41" t="s">
        <v>402</v>
      </c>
      <c r="C24" s="439" t="s">
        <v>525</v>
      </c>
      <c r="D24" s="439" t="s">
        <v>525</v>
      </c>
      <c r="E24" s="439" t="s">
        <v>525</v>
      </c>
      <c r="F24" s="439" t="s">
        <v>525</v>
      </c>
      <c r="G24" s="439" t="s">
        <v>525</v>
      </c>
      <c r="H24" s="439" t="s">
        <v>525</v>
      </c>
      <c r="I24" s="439" t="s">
        <v>525</v>
      </c>
      <c r="J24" s="440" t="s">
        <v>431</v>
      </c>
      <c r="K24" s="487" t="s">
        <v>546</v>
      </c>
      <c r="L24" s="487"/>
      <c r="M24" s="473"/>
      <c r="N24" s="473"/>
    </row>
    <row r="25" spans="1:14" s="39" customFormat="1" x14ac:dyDescent="0.4">
      <c r="A25" s="391" t="s">
        <v>403</v>
      </c>
      <c r="B25" s="97" t="s">
        <v>404</v>
      </c>
      <c r="C25" s="439" t="s">
        <v>525</v>
      </c>
      <c r="D25" s="439" t="s">
        <v>525</v>
      </c>
      <c r="E25" s="439" t="s">
        <v>525</v>
      </c>
      <c r="F25" s="439" t="s">
        <v>525</v>
      </c>
      <c r="G25" s="439" t="s">
        <v>525</v>
      </c>
      <c r="H25" s="439" t="s">
        <v>525</v>
      </c>
      <c r="I25" s="439" t="s">
        <v>525</v>
      </c>
      <c r="J25" s="440" t="s">
        <v>431</v>
      </c>
      <c r="K25" s="487" t="s">
        <v>546</v>
      </c>
      <c r="L25" s="487"/>
      <c r="M25" s="473"/>
      <c r="N25" s="473"/>
    </row>
    <row r="26" spans="1:14" x14ac:dyDescent="0.4">
      <c r="A26" s="33" t="s">
        <v>405</v>
      </c>
      <c r="B26" s="41" t="s">
        <v>407</v>
      </c>
      <c r="C26" s="439" t="s">
        <v>525</v>
      </c>
      <c r="D26" s="439" t="s">
        <v>525</v>
      </c>
      <c r="E26" s="439" t="s">
        <v>525</v>
      </c>
      <c r="F26" s="439" t="s">
        <v>525</v>
      </c>
      <c r="G26" s="439" t="s">
        <v>525</v>
      </c>
      <c r="H26" s="439" t="s">
        <v>525</v>
      </c>
      <c r="I26" s="439" t="s">
        <v>525</v>
      </c>
      <c r="J26" s="440" t="s">
        <v>431</v>
      </c>
      <c r="K26" s="487" t="s">
        <v>546</v>
      </c>
      <c r="L26" s="487"/>
      <c r="M26" s="473"/>
      <c r="N26" s="473"/>
    </row>
    <row r="27" spans="1:14" x14ac:dyDescent="0.4">
      <c r="A27" s="33" t="s">
        <v>406</v>
      </c>
      <c r="B27" s="41" t="s">
        <v>408</v>
      </c>
      <c r="C27" s="439" t="s">
        <v>525</v>
      </c>
      <c r="D27" s="439" t="s">
        <v>525</v>
      </c>
      <c r="E27" s="439" t="s">
        <v>525</v>
      </c>
      <c r="F27" s="439" t="s">
        <v>525</v>
      </c>
      <c r="G27" s="439" t="s">
        <v>525</v>
      </c>
      <c r="H27" s="439" t="s">
        <v>525</v>
      </c>
      <c r="I27" s="439" t="s">
        <v>525</v>
      </c>
      <c r="J27" s="440" t="s">
        <v>431</v>
      </c>
      <c r="K27" s="487" t="s">
        <v>546</v>
      </c>
      <c r="L27" s="487"/>
      <c r="M27" s="473"/>
      <c r="N27" s="473"/>
    </row>
    <row r="28" spans="1:14" s="39" customFormat="1" x14ac:dyDescent="0.4">
      <c r="A28" s="391" t="s">
        <v>409</v>
      </c>
      <c r="B28" s="97" t="s">
        <v>412</v>
      </c>
      <c r="C28" s="401">
        <f>C29+C30+C31</f>
        <v>0</v>
      </c>
      <c r="D28" s="401">
        <f>D29+D30+D31</f>
        <v>0</v>
      </c>
      <c r="E28" s="400">
        <f t="shared" si="4"/>
        <v>0</v>
      </c>
      <c r="F28" s="401">
        <f>F29+F30+F31</f>
        <v>0</v>
      </c>
      <c r="G28" s="401">
        <f>G29+G30+G31</f>
        <v>0</v>
      </c>
      <c r="H28" s="22">
        <f t="shared" ref="H28:H30" si="7">F28+G28</f>
        <v>0</v>
      </c>
      <c r="I28" s="22">
        <f t="shared" ref="I28:I31" si="8">E28+H28</f>
        <v>0</v>
      </c>
      <c r="J28" s="34" t="s">
        <v>430</v>
      </c>
      <c r="K28" s="464"/>
      <c r="L28" s="468"/>
    </row>
    <row r="29" spans="1:14" x14ac:dyDescent="0.4">
      <c r="A29" s="33" t="s">
        <v>410</v>
      </c>
      <c r="B29" s="41" t="s">
        <v>413</v>
      </c>
      <c r="C29" s="36">
        <v>0</v>
      </c>
      <c r="D29" s="36">
        <v>0</v>
      </c>
      <c r="E29" s="43">
        <f t="shared" si="4"/>
        <v>0</v>
      </c>
      <c r="F29" s="36">
        <v>0</v>
      </c>
      <c r="G29" s="36">
        <v>0</v>
      </c>
      <c r="H29" s="26">
        <f t="shared" si="7"/>
        <v>0</v>
      </c>
      <c r="I29" s="26">
        <f t="shared" si="8"/>
        <v>0</v>
      </c>
      <c r="J29" s="34" t="s">
        <v>430</v>
      </c>
      <c r="K29" s="463"/>
      <c r="L29" s="461"/>
    </row>
    <row r="30" spans="1:14" x14ac:dyDescent="0.4">
      <c r="A30" s="33" t="s">
        <v>411</v>
      </c>
      <c r="B30" s="41" t="s">
        <v>414</v>
      </c>
      <c r="C30" s="36">
        <v>0</v>
      </c>
      <c r="D30" s="36">
        <v>0</v>
      </c>
      <c r="E30" s="43">
        <f t="shared" si="4"/>
        <v>0</v>
      </c>
      <c r="F30" s="36">
        <v>0</v>
      </c>
      <c r="G30" s="36">
        <v>0</v>
      </c>
      <c r="H30" s="26">
        <f t="shared" si="7"/>
        <v>0</v>
      </c>
      <c r="I30" s="26">
        <f t="shared" si="8"/>
        <v>0</v>
      </c>
      <c r="J30" s="34" t="s">
        <v>430</v>
      </c>
      <c r="K30" s="463"/>
      <c r="L30" s="461"/>
    </row>
    <row r="31" spans="1:14" ht="23.15" x14ac:dyDescent="0.4">
      <c r="A31" s="33" t="s">
        <v>535</v>
      </c>
      <c r="B31" s="96" t="s">
        <v>536</v>
      </c>
      <c r="C31" s="36">
        <v>0</v>
      </c>
      <c r="D31" s="36">
        <v>0</v>
      </c>
      <c r="E31" s="43">
        <f t="shared" ref="E31" si="9">SUM(C31:D31)</f>
        <v>0</v>
      </c>
      <c r="F31" s="36">
        <v>0</v>
      </c>
      <c r="G31" s="36">
        <v>0</v>
      </c>
      <c r="H31" s="26">
        <f t="shared" ref="H31" si="10">SUM(F31:G31)</f>
        <v>0</v>
      </c>
      <c r="I31" s="26">
        <f t="shared" si="8"/>
        <v>0</v>
      </c>
      <c r="J31" s="34" t="s">
        <v>430</v>
      </c>
      <c r="K31" s="463"/>
      <c r="L31" s="461"/>
    </row>
    <row r="32" spans="1:14" s="39" customFormat="1" ht="23.15" x14ac:dyDescent="0.4">
      <c r="A32" s="33"/>
      <c r="B32" s="37" t="s">
        <v>54</v>
      </c>
      <c r="C32" s="456">
        <f>C19+C20+C21+C22+C23+C28</f>
        <v>0</v>
      </c>
      <c r="D32" s="456">
        <f>D19+D20+D21+D22+D23+D28</f>
        <v>0</v>
      </c>
      <c r="E32" s="22">
        <f>C32+D32</f>
        <v>0</v>
      </c>
      <c r="F32" s="456">
        <f>F19+F20+F21+F22+F23+F28</f>
        <v>0</v>
      </c>
      <c r="G32" s="456">
        <f>G19+G20+G21+G22+G23+G28</f>
        <v>0</v>
      </c>
      <c r="H32" s="22">
        <f>F32+G32</f>
        <v>0</v>
      </c>
      <c r="I32" s="22">
        <f>E32+H32</f>
        <v>0</v>
      </c>
      <c r="J32" s="38"/>
      <c r="K32" s="466" t="e">
        <f>E32/E45</f>
        <v>#DIV/0!</v>
      </c>
      <c r="L32" s="456" t="s">
        <v>559</v>
      </c>
    </row>
    <row r="33" spans="1:15" x14ac:dyDescent="0.4">
      <c r="A33" s="33">
        <v>4</v>
      </c>
      <c r="B33" s="493" t="s">
        <v>55</v>
      </c>
      <c r="C33" s="494"/>
      <c r="D33" s="494"/>
      <c r="E33" s="494"/>
      <c r="F33" s="494"/>
      <c r="G33" s="494"/>
      <c r="H33" s="494"/>
      <c r="I33" s="494"/>
      <c r="J33" s="34"/>
      <c r="K33" s="463"/>
      <c r="L33" s="461"/>
    </row>
    <row r="34" spans="1:15" x14ac:dyDescent="0.4">
      <c r="A34" s="33" t="s">
        <v>56</v>
      </c>
      <c r="B34" s="35" t="s">
        <v>57</v>
      </c>
      <c r="C34" s="36">
        <v>0</v>
      </c>
      <c r="D34" s="36">
        <v>0</v>
      </c>
      <c r="E34" s="26">
        <f>C34+D34</f>
        <v>0</v>
      </c>
      <c r="F34" s="36">
        <v>0</v>
      </c>
      <c r="G34" s="36">
        <v>0</v>
      </c>
      <c r="H34" s="26">
        <f>F34+G34</f>
        <v>0</v>
      </c>
      <c r="I34" s="26">
        <f>E34+H34</f>
        <v>0</v>
      </c>
      <c r="J34" s="34" t="s">
        <v>430</v>
      </c>
      <c r="K34" s="463"/>
      <c r="L34" s="461"/>
    </row>
    <row r="35" spans="1:15" x14ac:dyDescent="0.4">
      <c r="A35" s="33" t="s">
        <v>58</v>
      </c>
      <c r="B35" s="35" t="s">
        <v>389</v>
      </c>
      <c r="C35" s="36">
        <v>0</v>
      </c>
      <c r="D35" s="36">
        <v>0</v>
      </c>
      <c r="E35" s="26">
        <f t="shared" ref="E35:E39" si="11">C35+D35</f>
        <v>0</v>
      </c>
      <c r="F35" s="36">
        <v>0</v>
      </c>
      <c r="G35" s="36">
        <v>0</v>
      </c>
      <c r="H35" s="26">
        <f t="shared" ref="H35:H39" si="12">F35+G35</f>
        <v>0</v>
      </c>
      <c r="I35" s="26">
        <f t="shared" ref="I35:I40" si="13">E35+H35</f>
        <v>0</v>
      </c>
      <c r="J35" s="34" t="s">
        <v>430</v>
      </c>
      <c r="K35" s="463"/>
      <c r="L35" s="461"/>
    </row>
    <row r="36" spans="1:15" x14ac:dyDescent="0.4">
      <c r="A36" s="33" t="s">
        <v>59</v>
      </c>
      <c r="B36" s="35" t="s">
        <v>393</v>
      </c>
      <c r="C36" s="36">
        <v>0</v>
      </c>
      <c r="D36" s="36">
        <v>0</v>
      </c>
      <c r="E36" s="26">
        <f t="shared" si="11"/>
        <v>0</v>
      </c>
      <c r="F36" s="36">
        <v>0</v>
      </c>
      <c r="G36" s="36">
        <v>0</v>
      </c>
      <c r="H36" s="26">
        <f t="shared" si="12"/>
        <v>0</v>
      </c>
      <c r="I36" s="26">
        <f t="shared" si="13"/>
        <v>0</v>
      </c>
      <c r="J36" s="34" t="s">
        <v>430</v>
      </c>
      <c r="K36" s="463"/>
      <c r="L36" s="461"/>
    </row>
    <row r="37" spans="1:15" x14ac:dyDescent="0.4">
      <c r="A37" s="33" t="s">
        <v>390</v>
      </c>
      <c r="B37" s="35" t="s">
        <v>394</v>
      </c>
      <c r="C37" s="36">
        <v>0</v>
      </c>
      <c r="D37" s="36">
        <v>0</v>
      </c>
      <c r="E37" s="43">
        <f t="shared" si="11"/>
        <v>0</v>
      </c>
      <c r="F37" s="36">
        <v>0</v>
      </c>
      <c r="G37" s="36">
        <v>0</v>
      </c>
      <c r="H37" s="26">
        <f t="shared" si="12"/>
        <v>0</v>
      </c>
      <c r="I37" s="26">
        <f t="shared" si="13"/>
        <v>0</v>
      </c>
      <c r="J37" s="34" t="s">
        <v>430</v>
      </c>
      <c r="K37" s="463"/>
      <c r="L37" s="461"/>
    </row>
    <row r="38" spans="1:15" x14ac:dyDescent="0.4">
      <c r="A38" s="33" t="s">
        <v>387</v>
      </c>
      <c r="B38" s="35" t="s">
        <v>388</v>
      </c>
      <c r="C38" s="36">
        <v>0</v>
      </c>
      <c r="D38" s="36">
        <v>0</v>
      </c>
      <c r="E38" s="43">
        <f t="shared" si="11"/>
        <v>0</v>
      </c>
      <c r="F38" s="36">
        <v>0</v>
      </c>
      <c r="G38" s="36">
        <v>0</v>
      </c>
      <c r="H38" s="26">
        <f t="shared" si="12"/>
        <v>0</v>
      </c>
      <c r="I38" s="26">
        <f t="shared" si="13"/>
        <v>0</v>
      </c>
      <c r="J38" s="34" t="s">
        <v>430</v>
      </c>
      <c r="K38" s="463"/>
      <c r="L38" s="461"/>
    </row>
    <row r="39" spans="1:15" x14ac:dyDescent="0.4">
      <c r="A39" s="33" t="s">
        <v>386</v>
      </c>
      <c r="B39" s="35" t="s">
        <v>60</v>
      </c>
      <c r="C39" s="36">
        <v>0</v>
      </c>
      <c r="D39" s="36">
        <v>0</v>
      </c>
      <c r="E39" s="43">
        <f t="shared" si="11"/>
        <v>0</v>
      </c>
      <c r="F39" s="36">
        <v>0</v>
      </c>
      <c r="G39" s="36">
        <v>0</v>
      </c>
      <c r="H39" s="26">
        <f t="shared" si="12"/>
        <v>0</v>
      </c>
      <c r="I39" s="26">
        <f t="shared" si="13"/>
        <v>0</v>
      </c>
      <c r="J39" s="34" t="s">
        <v>430</v>
      </c>
      <c r="K39" s="463"/>
      <c r="L39" s="461"/>
    </row>
    <row r="40" spans="1:15" s="39" customFormat="1" x14ac:dyDescent="0.4">
      <c r="A40" s="391"/>
      <c r="B40" s="392" t="s">
        <v>433</v>
      </c>
      <c r="C40" s="393">
        <f>SUM(C34:C39)</f>
        <v>0</v>
      </c>
      <c r="D40" s="393">
        <f>SUM(D34:D39)</f>
        <v>0</v>
      </c>
      <c r="E40" s="394">
        <f>SUM(C40:D40)</f>
        <v>0</v>
      </c>
      <c r="F40" s="393">
        <f>SUM(F34:F39)</f>
        <v>0</v>
      </c>
      <c r="G40" s="393">
        <f>SUM(G34:G39)</f>
        <v>0</v>
      </c>
      <c r="H40" s="394">
        <f>SUM(F40:G40)</f>
        <v>0</v>
      </c>
      <c r="I40" s="394">
        <f t="shared" si="13"/>
        <v>0</v>
      </c>
      <c r="J40" s="38" t="s">
        <v>430</v>
      </c>
      <c r="K40" s="464"/>
      <c r="L40" s="468"/>
    </row>
    <row r="41" spans="1:15" x14ac:dyDescent="0.4">
      <c r="A41" s="33"/>
      <c r="B41" s="388" t="s">
        <v>434</v>
      </c>
      <c r="C41" s="389"/>
      <c r="D41" s="389"/>
      <c r="E41" s="390"/>
      <c r="F41" s="389"/>
      <c r="G41" s="389"/>
      <c r="H41" s="390"/>
      <c r="I41" s="390"/>
      <c r="J41" s="34"/>
      <c r="K41" s="463"/>
      <c r="L41" s="461"/>
    </row>
    <row r="42" spans="1:15" x14ac:dyDescent="0.4">
      <c r="A42" s="33" t="s">
        <v>77</v>
      </c>
      <c r="B42" s="35" t="s">
        <v>440</v>
      </c>
      <c r="C42" s="36">
        <v>0</v>
      </c>
      <c r="D42" s="36">
        <v>0</v>
      </c>
      <c r="E42" s="26">
        <f>C42+D42</f>
        <v>0</v>
      </c>
      <c r="F42" s="36">
        <v>0</v>
      </c>
      <c r="G42" s="36">
        <v>0</v>
      </c>
      <c r="H42" s="26">
        <f>F42+G42</f>
        <v>0</v>
      </c>
      <c r="I42" s="26">
        <f>E42+H42</f>
        <v>0</v>
      </c>
      <c r="J42" s="34" t="s">
        <v>430</v>
      </c>
      <c r="K42" s="463"/>
      <c r="L42" s="461"/>
    </row>
    <row r="43" spans="1:15" ht="23.15" x14ac:dyDescent="0.4">
      <c r="A43" s="33" t="s">
        <v>83</v>
      </c>
      <c r="B43" s="35" t="s">
        <v>435</v>
      </c>
      <c r="C43" s="36">
        <v>0</v>
      </c>
      <c r="D43" s="36">
        <v>0</v>
      </c>
      <c r="E43" s="26">
        <f>C43+D43</f>
        <v>0</v>
      </c>
      <c r="F43" s="36">
        <v>0</v>
      </c>
      <c r="G43" s="36">
        <v>0</v>
      </c>
      <c r="H43" s="26">
        <f>F43+G43</f>
        <v>0</v>
      </c>
      <c r="I43" s="26">
        <f>E43+H43</f>
        <v>0</v>
      </c>
      <c r="J43" s="34" t="s">
        <v>430</v>
      </c>
      <c r="K43" s="463"/>
      <c r="L43" s="461"/>
    </row>
    <row r="44" spans="1:15" s="39" customFormat="1" ht="35.6" x14ac:dyDescent="0.4">
      <c r="A44" s="391"/>
      <c r="B44" s="395" t="s">
        <v>432</v>
      </c>
      <c r="C44" s="396">
        <f>SUM(C42:C43)</f>
        <v>0</v>
      </c>
      <c r="D44" s="396">
        <f>SUM(D42:D43)</f>
        <v>0</v>
      </c>
      <c r="E44" s="397">
        <f>SUM(C44:D44)</f>
        <v>0</v>
      </c>
      <c r="F44" s="396">
        <f>SUM(F42:F43)</f>
        <v>0</v>
      </c>
      <c r="G44" s="396">
        <f>SUM(G42:G43)</f>
        <v>0</v>
      </c>
      <c r="H44" s="397">
        <f>SUM(F44:G44)</f>
        <v>0</v>
      </c>
      <c r="I44" s="397">
        <f>E44+H44</f>
        <v>0</v>
      </c>
      <c r="J44" s="38" t="s">
        <v>430</v>
      </c>
      <c r="K44" s="466" t="e">
        <f>E44/(E14+E17+E40+E48)</f>
        <v>#DIV/0!</v>
      </c>
      <c r="L44" s="418" t="s">
        <v>560</v>
      </c>
    </row>
    <row r="45" spans="1:15" s="39" customFormat="1" x14ac:dyDescent="0.4">
      <c r="A45" s="33"/>
      <c r="B45" s="37" t="s">
        <v>61</v>
      </c>
      <c r="C45" s="456">
        <f>C40+C44</f>
        <v>0</v>
      </c>
      <c r="D45" s="456">
        <f>D40+D44</f>
        <v>0</v>
      </c>
      <c r="E45" s="22">
        <f>C45+D45</f>
        <v>0</v>
      </c>
      <c r="F45" s="456">
        <f>F40+F44</f>
        <v>0</v>
      </c>
      <c r="G45" s="456">
        <f>G40+G44</f>
        <v>0</v>
      </c>
      <c r="H45" s="22">
        <f>F45+G45</f>
        <v>0</v>
      </c>
      <c r="I45" s="22">
        <f>E45+H45</f>
        <v>0</v>
      </c>
      <c r="J45" s="38" t="s">
        <v>430</v>
      </c>
      <c r="K45" s="464"/>
      <c r="L45" s="468"/>
    </row>
    <row r="46" spans="1:15" x14ac:dyDescent="0.4">
      <c r="A46" s="33" t="s">
        <v>62</v>
      </c>
      <c r="B46" s="493" t="s">
        <v>63</v>
      </c>
      <c r="C46" s="494"/>
      <c r="D46" s="494"/>
      <c r="E46" s="494"/>
      <c r="F46" s="494"/>
      <c r="G46" s="494"/>
      <c r="H46" s="494"/>
      <c r="I46" s="494"/>
      <c r="J46" s="34"/>
      <c r="K46" s="463"/>
      <c r="L46" s="461"/>
    </row>
    <row r="47" spans="1:15" s="39" customFormat="1" x14ac:dyDescent="0.4">
      <c r="A47" s="391" t="s">
        <v>64</v>
      </c>
      <c r="B47" s="398" t="s">
        <v>65</v>
      </c>
      <c r="C47" s="399">
        <f>C48+C49</f>
        <v>0</v>
      </c>
      <c r="D47" s="399">
        <f>D48+D49</f>
        <v>0</v>
      </c>
      <c r="E47" s="400">
        <f>C47+D47</f>
        <v>0</v>
      </c>
      <c r="F47" s="399">
        <f>F48+F49</f>
        <v>0</v>
      </c>
      <c r="G47" s="399">
        <f>G48+G49</f>
        <v>0</v>
      </c>
      <c r="H47" s="22">
        <f>F47+G47</f>
        <v>0</v>
      </c>
      <c r="I47" s="22">
        <f>E47+H47</f>
        <v>0</v>
      </c>
      <c r="J47" s="38" t="s">
        <v>430</v>
      </c>
      <c r="K47" s="464"/>
      <c r="L47" s="468"/>
      <c r="M47" s="471"/>
      <c r="N47" s="471"/>
      <c r="O47" s="471"/>
    </row>
    <row r="48" spans="1:15" x14ac:dyDescent="0.4">
      <c r="A48" s="33" t="s">
        <v>66</v>
      </c>
      <c r="B48" s="35" t="s">
        <v>67</v>
      </c>
      <c r="C48" s="36">
        <v>0</v>
      </c>
      <c r="D48" s="36">
        <v>0</v>
      </c>
      <c r="E48" s="43">
        <f t="shared" ref="E48:E51" si="14">C48+D48</f>
        <v>0</v>
      </c>
      <c r="F48" s="36">
        <v>0</v>
      </c>
      <c r="G48" s="36">
        <v>0</v>
      </c>
      <c r="H48" s="26">
        <f t="shared" ref="H48:H51" si="15">F48+G48</f>
        <v>0</v>
      </c>
      <c r="I48" s="26">
        <f t="shared" ref="I48:I51" si="16">E48+H48</f>
        <v>0</v>
      </c>
      <c r="J48" s="34" t="s">
        <v>430</v>
      </c>
      <c r="K48" s="463"/>
      <c r="L48" s="461"/>
      <c r="M48" s="472"/>
      <c r="N48" s="472"/>
      <c r="O48" s="472"/>
    </row>
    <row r="49" spans="1:15" x14ac:dyDescent="0.4">
      <c r="A49" s="33" t="s">
        <v>68</v>
      </c>
      <c r="B49" s="35" t="s">
        <v>69</v>
      </c>
      <c r="C49" s="36">
        <v>0</v>
      </c>
      <c r="D49" s="36">
        <v>0</v>
      </c>
      <c r="E49" s="43">
        <f t="shared" si="14"/>
        <v>0</v>
      </c>
      <c r="F49" s="36">
        <v>0</v>
      </c>
      <c r="G49" s="36">
        <v>0</v>
      </c>
      <c r="H49" s="26">
        <f t="shared" si="15"/>
        <v>0</v>
      </c>
      <c r="I49" s="26">
        <f t="shared" si="16"/>
        <v>0</v>
      </c>
      <c r="J49" s="34" t="s">
        <v>430</v>
      </c>
      <c r="K49" s="463"/>
      <c r="L49" s="461"/>
      <c r="M49" s="472"/>
      <c r="N49" s="472"/>
      <c r="O49" s="472"/>
    </row>
    <row r="50" spans="1:15" x14ac:dyDescent="0.4">
      <c r="A50" s="33" t="s">
        <v>391</v>
      </c>
      <c r="B50" s="35" t="s">
        <v>70</v>
      </c>
      <c r="C50" s="370" t="s">
        <v>525</v>
      </c>
      <c r="D50" s="370" t="s">
        <v>525</v>
      </c>
      <c r="E50" s="370" t="s">
        <v>525</v>
      </c>
      <c r="F50" s="370" t="s">
        <v>525</v>
      </c>
      <c r="G50" s="370" t="s">
        <v>525</v>
      </c>
      <c r="H50" s="370" t="s">
        <v>525</v>
      </c>
      <c r="I50" s="370" t="s">
        <v>525</v>
      </c>
      <c r="J50" s="34" t="s">
        <v>431</v>
      </c>
      <c r="K50" s="485" t="s">
        <v>546</v>
      </c>
      <c r="L50" s="486"/>
      <c r="M50" s="473"/>
      <c r="N50" s="473"/>
      <c r="O50" s="473"/>
    </row>
    <row r="51" spans="1:15" ht="23.15" x14ac:dyDescent="0.4">
      <c r="A51" s="33" t="s">
        <v>71</v>
      </c>
      <c r="B51" s="35" t="s">
        <v>72</v>
      </c>
      <c r="C51" s="36">
        <v>0</v>
      </c>
      <c r="D51" s="36">
        <v>0</v>
      </c>
      <c r="E51" s="43">
        <f t="shared" si="14"/>
        <v>0</v>
      </c>
      <c r="F51" s="36">
        <v>0</v>
      </c>
      <c r="G51" s="36">
        <v>0</v>
      </c>
      <c r="H51" s="26">
        <f t="shared" si="15"/>
        <v>0</v>
      </c>
      <c r="I51" s="26">
        <f t="shared" si="16"/>
        <v>0</v>
      </c>
      <c r="J51" s="34" t="s">
        <v>430</v>
      </c>
      <c r="K51" s="467" t="e">
        <f>E51/(E14+E17+E45)</f>
        <v>#DIV/0!</v>
      </c>
      <c r="L51" s="458" t="s">
        <v>558</v>
      </c>
      <c r="M51" s="472"/>
      <c r="N51" s="472"/>
      <c r="O51" s="472"/>
    </row>
    <row r="52" spans="1:15" x14ac:dyDescent="0.4">
      <c r="A52" s="33" t="s">
        <v>415</v>
      </c>
      <c r="B52" s="35" t="s">
        <v>416</v>
      </c>
      <c r="C52" s="370" t="s">
        <v>525</v>
      </c>
      <c r="D52" s="370" t="s">
        <v>525</v>
      </c>
      <c r="E52" s="370" t="s">
        <v>525</v>
      </c>
      <c r="F52" s="370" t="s">
        <v>525</v>
      </c>
      <c r="G52" s="370" t="s">
        <v>525</v>
      </c>
      <c r="H52" s="370" t="s">
        <v>525</v>
      </c>
      <c r="I52" s="370" t="s">
        <v>525</v>
      </c>
      <c r="J52" s="34" t="s">
        <v>431</v>
      </c>
      <c r="K52" s="485" t="s">
        <v>546</v>
      </c>
      <c r="L52" s="486"/>
      <c r="M52" s="473"/>
      <c r="N52" s="473"/>
      <c r="O52" s="473"/>
    </row>
    <row r="53" spans="1:15" s="39" customFormat="1" x14ac:dyDescent="0.4">
      <c r="A53" s="33"/>
      <c r="B53" s="37" t="s">
        <v>73</v>
      </c>
      <c r="C53" s="456">
        <f>C47+C51</f>
        <v>0</v>
      </c>
      <c r="D53" s="456">
        <f>D47+D51</f>
        <v>0</v>
      </c>
      <c r="E53" s="22">
        <f>C53+D53</f>
        <v>0</v>
      </c>
      <c r="F53" s="456">
        <f>F47+F51</f>
        <v>0</v>
      </c>
      <c r="G53" s="456">
        <f>G47+G51</f>
        <v>0</v>
      </c>
      <c r="H53" s="22">
        <f>F53+G53</f>
        <v>0</v>
      </c>
      <c r="I53" s="22">
        <f>E53+H53</f>
        <v>0</v>
      </c>
      <c r="J53" s="38"/>
      <c r="K53" s="464"/>
      <c r="L53" s="468"/>
      <c r="M53" s="471"/>
      <c r="N53" s="471"/>
      <c r="O53" s="471"/>
    </row>
    <row r="54" spans="1:15" s="39" customFormat="1" x14ac:dyDescent="0.4">
      <c r="A54" s="33" t="s">
        <v>436</v>
      </c>
      <c r="B54" s="37" t="s">
        <v>437</v>
      </c>
      <c r="C54" s="456" t="s">
        <v>428</v>
      </c>
      <c r="D54" s="456" t="s">
        <v>428</v>
      </c>
      <c r="E54" s="22" t="s">
        <v>428</v>
      </c>
      <c r="F54" s="376">
        <v>0</v>
      </c>
      <c r="G54" s="376">
        <v>0</v>
      </c>
      <c r="H54" s="22">
        <f>SUM(F54:G54)</f>
        <v>0</v>
      </c>
      <c r="I54" s="22">
        <f>H54</f>
        <v>0</v>
      </c>
      <c r="J54" s="403"/>
      <c r="K54" s="464"/>
      <c r="L54" s="468"/>
    </row>
    <row r="55" spans="1:15" s="39" customFormat="1" ht="23.15" customHeight="1" x14ac:dyDescent="0.4">
      <c r="A55" s="33" t="s">
        <v>438</v>
      </c>
      <c r="B55" s="398" t="s">
        <v>537</v>
      </c>
      <c r="C55" s="456"/>
      <c r="D55" s="456"/>
      <c r="E55" s="456"/>
      <c r="F55" s="456"/>
      <c r="G55" s="456"/>
      <c r="H55" s="456"/>
      <c r="I55" s="456"/>
      <c r="J55" s="34"/>
      <c r="K55" s="464"/>
      <c r="L55" s="468"/>
    </row>
    <row r="56" spans="1:15" s="39" customFormat="1" ht="23.15" x14ac:dyDescent="0.4">
      <c r="A56" s="33" t="s">
        <v>441</v>
      </c>
      <c r="B56" s="445" t="s">
        <v>538</v>
      </c>
      <c r="C56" s="444">
        <v>0</v>
      </c>
      <c r="D56" s="444">
        <v>0</v>
      </c>
      <c r="E56" s="27">
        <f>SUM(C56:D56)</f>
        <v>0</v>
      </c>
      <c r="F56" s="444">
        <v>0</v>
      </c>
      <c r="G56" s="444">
        <v>0</v>
      </c>
      <c r="H56" s="27">
        <f>SUM(F56:G56)</f>
        <v>0</v>
      </c>
      <c r="I56" s="26">
        <f t="shared" ref="I56:I57" si="17">E56+H56</f>
        <v>0</v>
      </c>
      <c r="J56" s="34" t="s">
        <v>430</v>
      </c>
      <c r="K56" s="464" t="e">
        <f>E56/(E11+E12+E13+E16+E19+E20+E21+E23+E28+E45+E48+E61)</f>
        <v>#DIV/0!</v>
      </c>
      <c r="L56" s="459" t="s">
        <v>556</v>
      </c>
    </row>
    <row r="57" spans="1:15" s="39" customFormat="1" ht="35.15" customHeight="1" x14ac:dyDescent="0.4">
      <c r="A57" s="33" t="s">
        <v>539</v>
      </c>
      <c r="B57" s="445" t="s">
        <v>540</v>
      </c>
      <c r="C57" s="444">
        <v>0</v>
      </c>
      <c r="D57" s="444">
        <v>0</v>
      </c>
      <c r="E57" s="27">
        <f>SUM(C57:D57)</f>
        <v>0</v>
      </c>
      <c r="F57" s="444">
        <v>0</v>
      </c>
      <c r="G57" s="444">
        <v>0</v>
      </c>
      <c r="H57" s="27">
        <f>SUM(F57:G57)</f>
        <v>0</v>
      </c>
      <c r="I57" s="26">
        <f t="shared" si="17"/>
        <v>0</v>
      </c>
      <c r="J57" s="34" t="s">
        <v>430</v>
      </c>
      <c r="K57" s="467" t="e">
        <f>E57/(E14+E17+E45)</f>
        <v>#DIV/0!</v>
      </c>
      <c r="L57" s="459" t="s">
        <v>557</v>
      </c>
    </row>
    <row r="58" spans="1:15" s="39" customFormat="1" x14ac:dyDescent="0.4">
      <c r="A58" s="33"/>
      <c r="B58" s="37" t="s">
        <v>439</v>
      </c>
      <c r="C58" s="456">
        <f t="shared" ref="C58:I58" si="18">SUM(C56:C57)</f>
        <v>0</v>
      </c>
      <c r="D58" s="456">
        <f t="shared" si="18"/>
        <v>0</v>
      </c>
      <c r="E58" s="456">
        <f t="shared" si="18"/>
        <v>0</v>
      </c>
      <c r="F58" s="456">
        <f t="shared" si="18"/>
        <v>0</v>
      </c>
      <c r="G58" s="456">
        <f t="shared" si="18"/>
        <v>0</v>
      </c>
      <c r="H58" s="456">
        <f t="shared" si="18"/>
        <v>0</v>
      </c>
      <c r="I58" s="456">
        <f t="shared" si="18"/>
        <v>0</v>
      </c>
      <c r="J58" s="34" t="s">
        <v>430</v>
      </c>
      <c r="K58" s="464"/>
      <c r="L58" s="468"/>
    </row>
    <row r="59" spans="1:15" s="39" customFormat="1" x14ac:dyDescent="0.4">
      <c r="A59" s="33" t="s">
        <v>542</v>
      </c>
      <c r="B59" s="37" t="s">
        <v>544</v>
      </c>
      <c r="C59" s="456"/>
      <c r="D59" s="456"/>
      <c r="E59" s="22"/>
      <c r="F59" s="456"/>
      <c r="G59" s="456"/>
      <c r="H59" s="22"/>
      <c r="I59" s="22"/>
      <c r="J59" s="34"/>
      <c r="K59" s="464"/>
      <c r="L59" s="468"/>
    </row>
    <row r="60" spans="1:15" s="39" customFormat="1" ht="46.3" x14ac:dyDescent="0.4">
      <c r="A60" s="33" t="s">
        <v>543</v>
      </c>
      <c r="B60" s="445" t="s">
        <v>541</v>
      </c>
      <c r="C60" s="36">
        <v>0</v>
      </c>
      <c r="D60" s="36">
        <v>0</v>
      </c>
      <c r="E60" s="43">
        <f t="shared" ref="E60:E61" si="19">C60+D60</f>
        <v>0</v>
      </c>
      <c r="F60" s="36">
        <v>0</v>
      </c>
      <c r="G60" s="36">
        <v>0</v>
      </c>
      <c r="H60" s="26">
        <f t="shared" ref="H60:H61" si="20">F60+G60</f>
        <v>0</v>
      </c>
      <c r="I60" s="26">
        <f t="shared" ref="I60:I61" si="21">E60+H60</f>
        <v>0</v>
      </c>
      <c r="J60" s="34"/>
      <c r="K60" s="464"/>
      <c r="L60" s="468"/>
    </row>
    <row r="61" spans="1:15" s="39" customFormat="1" ht="27.45" customHeight="1" x14ac:dyDescent="0.4">
      <c r="A61" s="33"/>
      <c r="B61" s="35" t="s">
        <v>567</v>
      </c>
      <c r="C61" s="36">
        <v>0</v>
      </c>
      <c r="D61" s="36">
        <v>0</v>
      </c>
      <c r="E61" s="43">
        <f t="shared" si="19"/>
        <v>0</v>
      </c>
      <c r="F61" s="36">
        <v>0</v>
      </c>
      <c r="G61" s="36">
        <v>0</v>
      </c>
      <c r="H61" s="26">
        <f t="shared" si="20"/>
        <v>0</v>
      </c>
      <c r="I61" s="26">
        <f t="shared" si="21"/>
        <v>0</v>
      </c>
      <c r="J61" s="34"/>
      <c r="K61" s="483" t="s">
        <v>554</v>
      </c>
      <c r="L61" s="484"/>
    </row>
    <row r="62" spans="1:15" s="39" customFormat="1" ht="24" x14ac:dyDescent="0.4">
      <c r="A62" s="33"/>
      <c r="B62" s="37" t="s">
        <v>545</v>
      </c>
      <c r="C62" s="456">
        <f>SUM(C60)</f>
        <v>0</v>
      </c>
      <c r="D62" s="456">
        <f>SUM(D60)</f>
        <v>0</v>
      </c>
      <c r="E62" s="22">
        <f>SUM(C62:D62)</f>
        <v>0</v>
      </c>
      <c r="F62" s="456">
        <f>SUM(F60)</f>
        <v>0</v>
      </c>
      <c r="G62" s="456">
        <f>SUM(G60)</f>
        <v>0</v>
      </c>
      <c r="H62" s="22">
        <f>SUM(F62:G62)</f>
        <v>0</v>
      </c>
      <c r="I62" s="22">
        <f>E62+H62</f>
        <v>0</v>
      </c>
      <c r="J62" s="34" t="s">
        <v>431</v>
      </c>
      <c r="K62" s="467" t="e">
        <f>E62/(E14+E17+E32+E45+E53+E58)</f>
        <v>#DIV/0!</v>
      </c>
      <c r="L62" s="474" t="s">
        <v>555</v>
      </c>
    </row>
    <row r="63" spans="1:15" s="48" customFormat="1" ht="21" customHeight="1" x14ac:dyDescent="0.45">
      <c r="A63" s="44"/>
      <c r="B63" s="45" t="s">
        <v>74</v>
      </c>
      <c r="C63" s="46">
        <f>C14+C17+C32+C45+C53+C58+C62</f>
        <v>0</v>
      </c>
      <c r="D63" s="46">
        <f>D14+D17+D32+D45+D53+D58+D62</f>
        <v>0</v>
      </c>
      <c r="E63" s="46">
        <f>C63+D63</f>
        <v>0</v>
      </c>
      <c r="F63" s="46">
        <f>F14+F17+F32+F45+F53+F58+F62</f>
        <v>0</v>
      </c>
      <c r="G63" s="46">
        <f>G14+G17+G32+G45+G53+G58+G62</f>
        <v>0</v>
      </c>
      <c r="H63" s="46">
        <f>F63+G63</f>
        <v>0</v>
      </c>
      <c r="I63" s="46">
        <f>E63+H63</f>
        <v>0</v>
      </c>
      <c r="J63" s="47"/>
      <c r="K63" s="468"/>
      <c r="L63" s="468"/>
    </row>
    <row r="64" spans="1:15" s="16" customFormat="1" ht="14.15" x14ac:dyDescent="0.35">
      <c r="A64" s="49"/>
      <c r="B64" s="13"/>
      <c r="C64" s="14"/>
      <c r="D64" s="14"/>
      <c r="E64" s="455"/>
      <c r="F64" s="14"/>
      <c r="G64" s="14"/>
      <c r="H64" s="455"/>
      <c r="I64" s="455"/>
      <c r="K64" s="460"/>
      <c r="L64" s="460"/>
    </row>
    <row r="65" spans="1:12" s="16" customFormat="1" ht="14.15" x14ac:dyDescent="0.35">
      <c r="A65" s="49"/>
      <c r="B65" s="13"/>
      <c r="C65" s="14"/>
      <c r="D65" s="14"/>
      <c r="E65" s="455"/>
      <c r="F65" s="14"/>
      <c r="G65" s="14"/>
      <c r="H65" s="455"/>
      <c r="I65" s="455"/>
      <c r="K65" s="460"/>
      <c r="L65" s="460"/>
    </row>
    <row r="66" spans="1:12" s="16" customFormat="1" ht="14.15" x14ac:dyDescent="0.35">
      <c r="A66" s="49"/>
      <c r="B66" s="13"/>
      <c r="C66" s="14"/>
      <c r="D66" s="14"/>
      <c r="E66" s="455"/>
      <c r="F66" s="14"/>
      <c r="G66" s="14"/>
      <c r="H66" s="455"/>
      <c r="I66" s="455"/>
      <c r="K66" s="460"/>
      <c r="L66" s="460"/>
    </row>
    <row r="67" spans="1:12" s="16" customFormat="1" ht="14.15" x14ac:dyDescent="0.35">
      <c r="A67" s="49"/>
      <c r="B67" s="13"/>
      <c r="C67" s="14"/>
      <c r="D67" s="14"/>
      <c r="E67" s="455"/>
      <c r="F67" s="14"/>
      <c r="G67" s="14"/>
      <c r="H67" s="455"/>
      <c r="I67" s="455"/>
      <c r="K67" s="460"/>
      <c r="L67" s="460"/>
    </row>
    <row r="68" spans="1:12" x14ac:dyDescent="0.4">
      <c r="A68" s="50"/>
      <c r="E68" s="455"/>
      <c r="H68" s="455"/>
      <c r="I68" s="455"/>
      <c r="J68" s="17"/>
      <c r="K68" s="469"/>
      <c r="L68" s="469"/>
    </row>
    <row r="69" spans="1:12" ht="15" x14ac:dyDescent="0.4">
      <c r="A69" s="51"/>
      <c r="B69" s="359" t="s">
        <v>373</v>
      </c>
      <c r="E69" s="455"/>
      <c r="H69" s="455"/>
      <c r="I69" s="455"/>
      <c r="J69" s="17"/>
      <c r="K69" s="469"/>
      <c r="L69" s="469"/>
    </row>
    <row r="70" spans="1:12" x14ac:dyDescent="0.4">
      <c r="A70" s="51"/>
      <c r="B70" s="52"/>
      <c r="E70" s="455"/>
      <c r="H70" s="455"/>
      <c r="I70" s="455"/>
      <c r="J70" s="17"/>
      <c r="K70" s="469"/>
      <c r="L70" s="469"/>
    </row>
    <row r="71" spans="1:12" ht="24.9" x14ac:dyDescent="0.4">
      <c r="A71" s="53" t="s">
        <v>75</v>
      </c>
      <c r="B71" s="54" t="s">
        <v>76</v>
      </c>
      <c r="C71" s="457"/>
      <c r="E71" s="455"/>
      <c r="H71" s="455"/>
      <c r="I71" s="455"/>
      <c r="J71" s="17"/>
      <c r="K71" s="469"/>
      <c r="L71" s="469"/>
    </row>
    <row r="72" spans="1:12" x14ac:dyDescent="0.4">
      <c r="A72" s="54" t="s">
        <v>77</v>
      </c>
      <c r="B72" s="54" t="s">
        <v>78</v>
      </c>
      <c r="C72" s="55">
        <f>I63</f>
        <v>0</v>
      </c>
      <c r="D72" s="495"/>
      <c r="E72" s="496"/>
      <c r="F72" s="496"/>
      <c r="G72" s="496"/>
      <c r="H72" s="496"/>
      <c r="I72" s="455"/>
      <c r="J72" s="17"/>
      <c r="K72" s="469"/>
      <c r="L72" s="469"/>
    </row>
    <row r="73" spans="1:12" x14ac:dyDescent="0.4">
      <c r="A73" s="56" t="s">
        <v>79</v>
      </c>
      <c r="B73" s="56" t="s">
        <v>80</v>
      </c>
      <c r="C73" s="457">
        <f>H63</f>
        <v>0</v>
      </c>
      <c r="E73" s="455"/>
      <c r="H73" s="455"/>
      <c r="I73" s="455"/>
      <c r="J73" s="17"/>
      <c r="K73" s="469"/>
      <c r="L73" s="469"/>
    </row>
    <row r="74" spans="1:12" x14ac:dyDescent="0.4">
      <c r="A74" s="56" t="s">
        <v>81</v>
      </c>
      <c r="B74" s="56" t="s">
        <v>82</v>
      </c>
      <c r="C74" s="457">
        <f>C72-C73</f>
        <v>0</v>
      </c>
      <c r="E74" s="455"/>
      <c r="H74" s="455"/>
      <c r="I74" s="455"/>
      <c r="J74" s="17"/>
      <c r="K74" s="469"/>
      <c r="L74" s="469"/>
    </row>
    <row r="75" spans="1:12" x14ac:dyDescent="0.4">
      <c r="A75" s="54" t="s">
        <v>83</v>
      </c>
      <c r="B75" s="54" t="s">
        <v>84</v>
      </c>
      <c r="C75" s="55">
        <f>SUM(C76:C77)</f>
        <v>0</v>
      </c>
      <c r="D75" s="57"/>
      <c r="E75" s="455"/>
      <c r="H75" s="455"/>
      <c r="I75" s="455"/>
      <c r="J75" s="17"/>
      <c r="K75" s="469"/>
      <c r="L75" s="469"/>
    </row>
    <row r="76" spans="1:12" ht="29.15" customHeight="1" x14ac:dyDescent="0.4">
      <c r="A76" s="56" t="s">
        <v>79</v>
      </c>
      <c r="B76" s="56" t="s">
        <v>85</v>
      </c>
      <c r="C76" s="404"/>
      <c r="D76" s="350" t="e">
        <f>C76/C74</f>
        <v>#DIV/0!</v>
      </c>
      <c r="E76" s="488" t="s">
        <v>563</v>
      </c>
      <c r="F76" s="489"/>
      <c r="G76" s="489"/>
      <c r="H76" s="489"/>
      <c r="I76" s="489"/>
      <c r="J76" s="17"/>
      <c r="K76" s="469"/>
      <c r="L76" s="469"/>
    </row>
    <row r="77" spans="1:12" x14ac:dyDescent="0.4">
      <c r="A77" s="56" t="s">
        <v>81</v>
      </c>
      <c r="B77" s="56" t="s">
        <v>86</v>
      </c>
      <c r="C77" s="58">
        <f>H63</f>
        <v>0</v>
      </c>
      <c r="E77" s="455"/>
      <c r="G77" s="59"/>
      <c r="H77" s="455"/>
      <c r="I77" s="455"/>
      <c r="J77" s="17"/>
      <c r="K77" s="469"/>
      <c r="L77" s="469"/>
    </row>
    <row r="78" spans="1:12" x14ac:dyDescent="0.4">
      <c r="A78" s="54" t="s">
        <v>87</v>
      </c>
      <c r="B78" s="54" t="s">
        <v>88</v>
      </c>
      <c r="C78" s="457">
        <f>C74-C76</f>
        <v>0</v>
      </c>
      <c r="E78" s="455"/>
      <c r="H78" s="455"/>
      <c r="I78" s="455"/>
      <c r="J78" s="17"/>
      <c r="K78" s="469"/>
      <c r="L78" s="469"/>
    </row>
    <row r="79" spans="1:12" x14ac:dyDescent="0.4">
      <c r="E79" s="455"/>
      <c r="H79" s="455"/>
      <c r="I79" s="455"/>
      <c r="J79" s="17"/>
      <c r="K79" s="469"/>
      <c r="L79" s="469"/>
    </row>
  </sheetData>
  <mergeCells count="17">
    <mergeCell ref="B18:I18"/>
    <mergeCell ref="A1:I1"/>
    <mergeCell ref="C6:D6"/>
    <mergeCell ref="F6:G6"/>
    <mergeCell ref="B9:I9"/>
    <mergeCell ref="B15:I15"/>
    <mergeCell ref="K24:L24"/>
    <mergeCell ref="K25:L25"/>
    <mergeCell ref="K26:L26"/>
    <mergeCell ref="K27:L27"/>
    <mergeCell ref="K50:L50"/>
    <mergeCell ref="K61:L61"/>
    <mergeCell ref="D72:H72"/>
    <mergeCell ref="E76:I76"/>
    <mergeCell ref="B33:I33"/>
    <mergeCell ref="B46:I46"/>
    <mergeCell ref="K52:L52"/>
  </mergeCells>
  <conditionalFormatting sqref="D76">
    <cfRule type="containsText" dxfId="17" priority="1" operator="containsText" text="CORECT">
      <formula>NOT(ISERROR(SEARCH("CORECT",D76)))</formula>
    </cfRule>
    <cfRule type="containsText" dxfId="16" priority="2" operator="containsText" text="INCORECT">
      <formula>NOT(ISERROR(SEARCH("INCORECT",D76)))</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79"/>
  <sheetViews>
    <sheetView topLeftCell="A54" workbookViewId="0">
      <selection activeCell="B60" sqref="B60"/>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490" t="s">
        <v>444</v>
      </c>
      <c r="B1" s="490"/>
      <c r="C1" s="490"/>
      <c r="D1" s="490"/>
      <c r="E1" s="490"/>
      <c r="F1" s="490"/>
      <c r="G1" s="490"/>
      <c r="H1" s="490"/>
      <c r="I1" s="490"/>
    </row>
    <row r="3" spans="1:12" x14ac:dyDescent="0.4">
      <c r="B3" s="383"/>
    </row>
    <row r="4" spans="1:12" ht="29.4" customHeight="1" x14ac:dyDescent="0.4">
      <c r="B4" s="384"/>
    </row>
    <row r="6" spans="1:12" ht="43.85" customHeight="1" x14ac:dyDescent="0.4">
      <c r="A6" s="18" t="s">
        <v>25</v>
      </c>
      <c r="B6" s="19" t="s">
        <v>26</v>
      </c>
      <c r="C6" s="491" t="s">
        <v>27</v>
      </c>
      <c r="D6" s="492"/>
      <c r="E6" s="22" t="s">
        <v>28</v>
      </c>
      <c r="F6" s="491" t="s">
        <v>29</v>
      </c>
      <c r="G6" s="492"/>
      <c r="H6" s="22" t="s">
        <v>30</v>
      </c>
      <c r="I6" s="22" t="s">
        <v>31</v>
      </c>
      <c r="J6" s="22" t="s">
        <v>429</v>
      </c>
      <c r="K6" s="459" t="s">
        <v>561</v>
      </c>
      <c r="L6" s="459" t="s">
        <v>562</v>
      </c>
    </row>
    <row r="7" spans="1:12" x14ac:dyDescent="0.4">
      <c r="A7" s="23"/>
      <c r="B7" s="24"/>
      <c r="C7" s="25" t="s">
        <v>32</v>
      </c>
      <c r="D7" s="25" t="s">
        <v>33</v>
      </c>
      <c r="E7" s="26"/>
      <c r="F7" s="27" t="s">
        <v>32</v>
      </c>
      <c r="G7" s="27" t="s">
        <v>34</v>
      </c>
      <c r="H7" s="26"/>
      <c r="I7" s="26"/>
      <c r="J7" s="28"/>
      <c r="K7" s="461"/>
      <c r="L7" s="461"/>
    </row>
    <row r="8" spans="1:12" s="32" customFormat="1" ht="18.75" customHeight="1" x14ac:dyDescent="0.4">
      <c r="A8" s="29">
        <v>1</v>
      </c>
      <c r="B8" s="29">
        <v>2</v>
      </c>
      <c r="C8" s="29">
        <v>3</v>
      </c>
      <c r="D8" s="29">
        <v>4</v>
      </c>
      <c r="E8" s="30" t="s">
        <v>35</v>
      </c>
      <c r="F8" s="29">
        <v>6</v>
      </c>
      <c r="G8" s="29">
        <v>7</v>
      </c>
      <c r="H8" s="30" t="s">
        <v>36</v>
      </c>
      <c r="I8" s="30" t="s">
        <v>37</v>
      </c>
      <c r="J8" s="31"/>
      <c r="K8" s="462"/>
      <c r="L8" s="462"/>
    </row>
    <row r="9" spans="1:12" x14ac:dyDescent="0.4">
      <c r="A9" s="33">
        <v>1</v>
      </c>
      <c r="B9" s="493" t="s">
        <v>378</v>
      </c>
      <c r="C9" s="494"/>
      <c r="D9" s="494"/>
      <c r="E9" s="494"/>
      <c r="F9" s="494"/>
      <c r="G9" s="494"/>
      <c r="H9" s="494"/>
      <c r="I9" s="494"/>
      <c r="J9" s="34"/>
      <c r="K9" s="463"/>
      <c r="L9" s="461"/>
    </row>
    <row r="10" spans="1:12" x14ac:dyDescent="0.4">
      <c r="A10" s="33" t="s">
        <v>38</v>
      </c>
      <c r="B10" s="35" t="s">
        <v>381</v>
      </c>
      <c r="C10" s="370">
        <v>0</v>
      </c>
      <c r="D10" s="370">
        <v>0</v>
      </c>
      <c r="E10" s="43">
        <v>0</v>
      </c>
      <c r="F10" s="370">
        <v>0</v>
      </c>
      <c r="G10" s="370">
        <v>0</v>
      </c>
      <c r="H10" s="43">
        <v>0</v>
      </c>
      <c r="I10" s="26">
        <v>0</v>
      </c>
      <c r="J10" s="34"/>
      <c r="K10" s="463"/>
      <c r="L10" s="461"/>
    </row>
    <row r="11" spans="1:12" x14ac:dyDescent="0.4">
      <c r="A11" s="33" t="s">
        <v>40</v>
      </c>
      <c r="B11" s="35" t="s">
        <v>39</v>
      </c>
      <c r="C11" s="36">
        <v>0</v>
      </c>
      <c r="D11" s="36">
        <v>0</v>
      </c>
      <c r="E11" s="26">
        <f>C11+D11</f>
        <v>0</v>
      </c>
      <c r="F11" s="36">
        <v>0</v>
      </c>
      <c r="G11" s="36">
        <v>0</v>
      </c>
      <c r="H11" s="26">
        <f>F11+G11</f>
        <v>0</v>
      </c>
      <c r="I11" s="26">
        <f>E11+H11</f>
        <v>0</v>
      </c>
      <c r="J11" s="34" t="s">
        <v>430</v>
      </c>
      <c r="K11" s="463"/>
      <c r="L11" s="461"/>
    </row>
    <row r="12" spans="1:12" x14ac:dyDescent="0.4">
      <c r="A12" s="33" t="s">
        <v>379</v>
      </c>
      <c r="B12" s="35" t="s">
        <v>41</v>
      </c>
      <c r="C12" s="36">
        <v>0</v>
      </c>
      <c r="D12" s="36">
        <v>0</v>
      </c>
      <c r="E12" s="26">
        <f t="shared" ref="E12:E13" si="0">C12+D12</f>
        <v>0</v>
      </c>
      <c r="F12" s="36">
        <v>0</v>
      </c>
      <c r="G12" s="36">
        <v>0</v>
      </c>
      <c r="H12" s="26">
        <f t="shared" ref="H12:H13" si="1">F12+G12</f>
        <v>0</v>
      </c>
      <c r="I12" s="26">
        <f t="shared" ref="I12:I13" si="2">E12+H12</f>
        <v>0</v>
      </c>
      <c r="J12" s="34" t="s">
        <v>430</v>
      </c>
      <c r="K12" s="463"/>
      <c r="L12" s="461"/>
    </row>
    <row r="13" spans="1:12" ht="23.15" x14ac:dyDescent="0.4">
      <c r="A13" s="33" t="s">
        <v>380</v>
      </c>
      <c r="B13" s="35" t="s">
        <v>398</v>
      </c>
      <c r="C13" s="36">
        <v>0</v>
      </c>
      <c r="D13" s="36">
        <v>0</v>
      </c>
      <c r="E13" s="26">
        <f t="shared" si="0"/>
        <v>0</v>
      </c>
      <c r="F13" s="36">
        <v>0</v>
      </c>
      <c r="G13" s="36">
        <v>0</v>
      </c>
      <c r="H13" s="26">
        <f t="shared" si="1"/>
        <v>0</v>
      </c>
      <c r="I13" s="26">
        <f t="shared" si="2"/>
        <v>0</v>
      </c>
      <c r="J13" s="34" t="s">
        <v>430</v>
      </c>
      <c r="K13" s="463"/>
      <c r="L13" s="461"/>
    </row>
    <row r="14" spans="1:12" s="39" customFormat="1" x14ac:dyDescent="0.4">
      <c r="A14" s="33"/>
      <c r="B14" s="37" t="s">
        <v>42</v>
      </c>
      <c r="C14" s="456">
        <f>SUM(C11:C13)</f>
        <v>0</v>
      </c>
      <c r="D14" s="456">
        <f>SUM(D11:D13)</f>
        <v>0</v>
      </c>
      <c r="E14" s="456">
        <f t="shared" ref="E14:I14" si="3">SUM(E10:E13)</f>
        <v>0</v>
      </c>
      <c r="F14" s="456">
        <f>SUM(F11:F13)</f>
        <v>0</v>
      </c>
      <c r="G14" s="456">
        <f>SUM(G11:G13)</f>
        <v>0</v>
      </c>
      <c r="H14" s="456">
        <f t="shared" si="3"/>
        <v>0</v>
      </c>
      <c r="I14" s="456">
        <f t="shared" si="3"/>
        <v>0</v>
      </c>
      <c r="J14" s="38" t="s">
        <v>430</v>
      </c>
      <c r="K14" s="464"/>
      <c r="L14" s="468"/>
    </row>
    <row r="15" spans="1:12" x14ac:dyDescent="0.4">
      <c r="A15" s="33">
        <v>2</v>
      </c>
      <c r="B15" s="493" t="s">
        <v>43</v>
      </c>
      <c r="C15" s="494"/>
      <c r="D15" s="494"/>
      <c r="E15" s="494"/>
      <c r="F15" s="494"/>
      <c r="G15" s="494"/>
      <c r="H15" s="494"/>
      <c r="I15" s="494"/>
      <c r="J15" s="34"/>
      <c r="K15" s="463"/>
      <c r="L15" s="461"/>
    </row>
    <row r="16" spans="1:12" x14ac:dyDescent="0.4">
      <c r="A16" s="33" t="s">
        <v>44</v>
      </c>
      <c r="B16" s="40" t="s">
        <v>45</v>
      </c>
      <c r="C16" s="36">
        <v>0</v>
      </c>
      <c r="D16" s="36">
        <v>0</v>
      </c>
      <c r="E16" s="26">
        <f>C16+D16</f>
        <v>0</v>
      </c>
      <c r="F16" s="36">
        <v>0</v>
      </c>
      <c r="G16" s="36">
        <v>0</v>
      </c>
      <c r="H16" s="26">
        <f>F16+G16</f>
        <v>0</v>
      </c>
      <c r="I16" s="26">
        <f>E16+H16</f>
        <v>0</v>
      </c>
      <c r="J16" s="34" t="s">
        <v>430</v>
      </c>
      <c r="K16" s="463"/>
      <c r="L16" s="461"/>
    </row>
    <row r="17" spans="1:14" s="39" customFormat="1" x14ac:dyDescent="0.4">
      <c r="A17" s="33"/>
      <c r="B17" s="37" t="s">
        <v>46</v>
      </c>
      <c r="C17" s="456">
        <f>SUM(C16:C16)</f>
        <v>0</v>
      </c>
      <c r="D17" s="456">
        <f>SUM(D16:D16)</f>
        <v>0</v>
      </c>
      <c r="E17" s="22">
        <f>C17+D17</f>
        <v>0</v>
      </c>
      <c r="F17" s="456">
        <f>SUM(F16:F16)</f>
        <v>0</v>
      </c>
      <c r="G17" s="456">
        <f>SUM(G16:G16)</f>
        <v>0</v>
      </c>
      <c r="H17" s="22">
        <f>F17+G17</f>
        <v>0</v>
      </c>
      <c r="I17" s="22">
        <f>E17+H17</f>
        <v>0</v>
      </c>
      <c r="J17" s="38" t="s">
        <v>430</v>
      </c>
      <c r="K17" s="464"/>
      <c r="L17" s="468"/>
    </row>
    <row r="18" spans="1:14" x14ac:dyDescent="0.4">
      <c r="A18" s="33" t="s">
        <v>47</v>
      </c>
      <c r="B18" s="493" t="s">
        <v>48</v>
      </c>
      <c r="C18" s="494"/>
      <c r="D18" s="494"/>
      <c r="E18" s="494"/>
      <c r="F18" s="494"/>
      <c r="G18" s="494"/>
      <c r="H18" s="494"/>
      <c r="I18" s="494"/>
      <c r="J18" s="34"/>
      <c r="K18" s="463"/>
      <c r="L18" s="461"/>
    </row>
    <row r="19" spans="1:14" ht="23.15" x14ac:dyDescent="0.4">
      <c r="A19" s="33" t="s">
        <v>49</v>
      </c>
      <c r="B19" s="40" t="s">
        <v>382</v>
      </c>
      <c r="C19" s="36">
        <v>0</v>
      </c>
      <c r="D19" s="36">
        <v>0</v>
      </c>
      <c r="E19" s="26">
        <f>C19+D19</f>
        <v>0</v>
      </c>
      <c r="F19" s="36">
        <v>0</v>
      </c>
      <c r="G19" s="36">
        <v>0</v>
      </c>
      <c r="H19" s="26">
        <f>F19+G19</f>
        <v>0</v>
      </c>
      <c r="I19" s="26">
        <f>E19+H19</f>
        <v>0</v>
      </c>
      <c r="J19" s="34" t="s">
        <v>430</v>
      </c>
      <c r="K19" s="463"/>
      <c r="L19" s="461"/>
    </row>
    <row r="20" spans="1:14" x14ac:dyDescent="0.4">
      <c r="A20" s="33" t="s">
        <v>50</v>
      </c>
      <c r="B20" s="35" t="s">
        <v>383</v>
      </c>
      <c r="C20" s="36">
        <v>0</v>
      </c>
      <c r="D20" s="36">
        <v>0</v>
      </c>
      <c r="E20" s="26">
        <f t="shared" ref="E20:E30" si="4">C20+D20</f>
        <v>0</v>
      </c>
      <c r="F20" s="36">
        <v>0</v>
      </c>
      <c r="G20" s="36">
        <v>0</v>
      </c>
      <c r="H20" s="26">
        <f t="shared" ref="H20:H23" si="5">F20+G20</f>
        <v>0</v>
      </c>
      <c r="I20" s="26">
        <f t="shared" ref="I20:I23" si="6">E20+H20</f>
        <v>0</v>
      </c>
      <c r="J20" s="34" t="s">
        <v>430</v>
      </c>
      <c r="K20" s="463"/>
      <c r="L20" s="461"/>
    </row>
    <row r="21" spans="1:14" x14ac:dyDescent="0.4">
      <c r="A21" s="33" t="s">
        <v>51</v>
      </c>
      <c r="B21" s="35" t="s">
        <v>399</v>
      </c>
      <c r="C21" s="36">
        <v>0</v>
      </c>
      <c r="D21" s="36">
        <v>0</v>
      </c>
      <c r="E21" s="26">
        <f t="shared" si="4"/>
        <v>0</v>
      </c>
      <c r="F21" s="36">
        <v>0</v>
      </c>
      <c r="G21" s="36">
        <v>0</v>
      </c>
      <c r="H21" s="26">
        <f t="shared" si="5"/>
        <v>0</v>
      </c>
      <c r="I21" s="26">
        <f t="shared" si="6"/>
        <v>0</v>
      </c>
      <c r="J21" s="34" t="s">
        <v>430</v>
      </c>
      <c r="K21" s="463"/>
      <c r="L21" s="461"/>
    </row>
    <row r="22" spans="1:14" x14ac:dyDescent="0.4">
      <c r="A22" s="33" t="s">
        <v>52</v>
      </c>
      <c r="B22" s="35" t="s">
        <v>400</v>
      </c>
      <c r="C22" s="36">
        <v>0</v>
      </c>
      <c r="D22" s="36">
        <v>0</v>
      </c>
      <c r="E22" s="26">
        <f t="shared" si="4"/>
        <v>0</v>
      </c>
      <c r="F22" s="36">
        <v>0</v>
      </c>
      <c r="G22" s="36">
        <v>0</v>
      </c>
      <c r="H22" s="26">
        <f t="shared" si="5"/>
        <v>0</v>
      </c>
      <c r="I22" s="26">
        <f t="shared" si="6"/>
        <v>0</v>
      </c>
      <c r="J22" s="34" t="s">
        <v>430</v>
      </c>
      <c r="K22" s="463"/>
      <c r="L22" s="461"/>
    </row>
    <row r="23" spans="1:14" x14ac:dyDescent="0.4">
      <c r="A23" s="33" t="s">
        <v>53</v>
      </c>
      <c r="B23" s="41" t="s">
        <v>401</v>
      </c>
      <c r="C23" s="36">
        <v>0</v>
      </c>
      <c r="D23" s="36">
        <v>0</v>
      </c>
      <c r="E23" s="43">
        <f t="shared" si="4"/>
        <v>0</v>
      </c>
      <c r="F23" s="36">
        <v>0</v>
      </c>
      <c r="G23" s="36">
        <v>0</v>
      </c>
      <c r="H23" s="26">
        <f t="shared" si="5"/>
        <v>0</v>
      </c>
      <c r="I23" s="26">
        <f t="shared" si="6"/>
        <v>0</v>
      </c>
      <c r="J23" s="42" t="s">
        <v>430</v>
      </c>
      <c r="K23" s="465"/>
      <c r="L23" s="461"/>
    </row>
    <row r="24" spans="1:14" x14ac:dyDescent="0.4">
      <c r="A24" s="33" t="s">
        <v>384</v>
      </c>
      <c r="B24" s="41" t="s">
        <v>402</v>
      </c>
      <c r="C24" s="439" t="s">
        <v>525</v>
      </c>
      <c r="D24" s="439" t="s">
        <v>525</v>
      </c>
      <c r="E24" s="439" t="s">
        <v>525</v>
      </c>
      <c r="F24" s="439" t="s">
        <v>525</v>
      </c>
      <c r="G24" s="439" t="s">
        <v>525</v>
      </c>
      <c r="H24" s="439" t="s">
        <v>525</v>
      </c>
      <c r="I24" s="439" t="s">
        <v>525</v>
      </c>
      <c r="J24" s="440" t="s">
        <v>431</v>
      </c>
      <c r="K24" s="487" t="s">
        <v>546</v>
      </c>
      <c r="L24" s="487"/>
      <c r="M24" s="473"/>
      <c r="N24" s="473"/>
    </row>
    <row r="25" spans="1:14" s="39" customFormat="1" x14ac:dyDescent="0.4">
      <c r="A25" s="391" t="s">
        <v>403</v>
      </c>
      <c r="B25" s="97" t="s">
        <v>404</v>
      </c>
      <c r="C25" s="439" t="s">
        <v>525</v>
      </c>
      <c r="D25" s="439" t="s">
        <v>525</v>
      </c>
      <c r="E25" s="439" t="s">
        <v>525</v>
      </c>
      <c r="F25" s="439" t="s">
        <v>525</v>
      </c>
      <c r="G25" s="439" t="s">
        <v>525</v>
      </c>
      <c r="H25" s="439" t="s">
        <v>525</v>
      </c>
      <c r="I25" s="439" t="s">
        <v>525</v>
      </c>
      <c r="J25" s="440" t="s">
        <v>431</v>
      </c>
      <c r="K25" s="487" t="s">
        <v>546</v>
      </c>
      <c r="L25" s="487"/>
      <c r="M25" s="473"/>
      <c r="N25" s="473"/>
    </row>
    <row r="26" spans="1:14" x14ac:dyDescent="0.4">
      <c r="A26" s="33" t="s">
        <v>405</v>
      </c>
      <c r="B26" s="41" t="s">
        <v>407</v>
      </c>
      <c r="C26" s="439" t="s">
        <v>525</v>
      </c>
      <c r="D26" s="439" t="s">
        <v>525</v>
      </c>
      <c r="E26" s="439" t="s">
        <v>525</v>
      </c>
      <c r="F26" s="439" t="s">
        <v>525</v>
      </c>
      <c r="G26" s="439" t="s">
        <v>525</v>
      </c>
      <c r="H26" s="439" t="s">
        <v>525</v>
      </c>
      <c r="I26" s="439" t="s">
        <v>525</v>
      </c>
      <c r="J26" s="440" t="s">
        <v>431</v>
      </c>
      <c r="K26" s="487" t="s">
        <v>546</v>
      </c>
      <c r="L26" s="487"/>
      <c r="M26" s="473"/>
      <c r="N26" s="473"/>
    </row>
    <row r="27" spans="1:14" x14ac:dyDescent="0.4">
      <c r="A27" s="33" t="s">
        <v>406</v>
      </c>
      <c r="B27" s="41" t="s">
        <v>408</v>
      </c>
      <c r="C27" s="439" t="s">
        <v>525</v>
      </c>
      <c r="D27" s="439" t="s">
        <v>525</v>
      </c>
      <c r="E27" s="439" t="s">
        <v>525</v>
      </c>
      <c r="F27" s="439" t="s">
        <v>525</v>
      </c>
      <c r="G27" s="439" t="s">
        <v>525</v>
      </c>
      <c r="H27" s="439" t="s">
        <v>525</v>
      </c>
      <c r="I27" s="439" t="s">
        <v>525</v>
      </c>
      <c r="J27" s="440" t="s">
        <v>431</v>
      </c>
      <c r="K27" s="487" t="s">
        <v>546</v>
      </c>
      <c r="L27" s="487"/>
      <c r="M27" s="473"/>
      <c r="N27" s="473"/>
    </row>
    <row r="28" spans="1:14" s="39" customFormat="1" x14ac:dyDescent="0.4">
      <c r="A28" s="391" t="s">
        <v>409</v>
      </c>
      <c r="B28" s="97" t="s">
        <v>412</v>
      </c>
      <c r="C28" s="401">
        <f>C29+C30+C31</f>
        <v>0</v>
      </c>
      <c r="D28" s="401">
        <f>D29+D30+D31</f>
        <v>0</v>
      </c>
      <c r="E28" s="400">
        <f t="shared" si="4"/>
        <v>0</v>
      </c>
      <c r="F28" s="401">
        <f>F29+F30+F31</f>
        <v>0</v>
      </c>
      <c r="G28" s="401">
        <f>G29+G30+G31</f>
        <v>0</v>
      </c>
      <c r="H28" s="22">
        <f t="shared" ref="H28:H30" si="7">F28+G28</f>
        <v>0</v>
      </c>
      <c r="I28" s="22">
        <f t="shared" ref="I28:I31" si="8">E28+H28</f>
        <v>0</v>
      </c>
      <c r="J28" s="34" t="s">
        <v>430</v>
      </c>
      <c r="K28" s="464"/>
      <c r="L28" s="468"/>
    </row>
    <row r="29" spans="1:14" x14ac:dyDescent="0.4">
      <c r="A29" s="33" t="s">
        <v>410</v>
      </c>
      <c r="B29" s="41" t="s">
        <v>413</v>
      </c>
      <c r="C29" s="36">
        <v>0</v>
      </c>
      <c r="D29" s="36">
        <v>0</v>
      </c>
      <c r="E29" s="43">
        <f t="shared" si="4"/>
        <v>0</v>
      </c>
      <c r="F29" s="36">
        <v>0</v>
      </c>
      <c r="G29" s="36">
        <v>0</v>
      </c>
      <c r="H29" s="26">
        <f t="shared" si="7"/>
        <v>0</v>
      </c>
      <c r="I29" s="26">
        <f t="shared" si="8"/>
        <v>0</v>
      </c>
      <c r="J29" s="34" t="s">
        <v>430</v>
      </c>
      <c r="K29" s="463"/>
      <c r="L29" s="461"/>
    </row>
    <row r="30" spans="1:14" x14ac:dyDescent="0.4">
      <c r="A30" s="33" t="s">
        <v>411</v>
      </c>
      <c r="B30" s="41" t="s">
        <v>414</v>
      </c>
      <c r="C30" s="36">
        <v>0</v>
      </c>
      <c r="D30" s="36">
        <v>0</v>
      </c>
      <c r="E30" s="43">
        <f t="shared" si="4"/>
        <v>0</v>
      </c>
      <c r="F30" s="36">
        <v>0</v>
      </c>
      <c r="G30" s="36">
        <v>0</v>
      </c>
      <c r="H30" s="26">
        <f t="shared" si="7"/>
        <v>0</v>
      </c>
      <c r="I30" s="26">
        <f t="shared" si="8"/>
        <v>0</v>
      </c>
      <c r="J30" s="34" t="s">
        <v>430</v>
      </c>
      <c r="K30" s="463"/>
      <c r="L30" s="461"/>
    </row>
    <row r="31" spans="1:14" ht="23.15" x14ac:dyDescent="0.4">
      <c r="A31" s="33" t="s">
        <v>535</v>
      </c>
      <c r="B31" s="96" t="s">
        <v>536</v>
      </c>
      <c r="C31" s="36">
        <v>0</v>
      </c>
      <c r="D31" s="36">
        <v>0</v>
      </c>
      <c r="E31" s="43">
        <f t="shared" ref="E31" si="9">SUM(C31:D31)</f>
        <v>0</v>
      </c>
      <c r="F31" s="36">
        <v>0</v>
      </c>
      <c r="G31" s="36">
        <v>0</v>
      </c>
      <c r="H31" s="26">
        <f t="shared" ref="H31" si="10">SUM(F31:G31)</f>
        <v>0</v>
      </c>
      <c r="I31" s="26">
        <f t="shared" si="8"/>
        <v>0</v>
      </c>
      <c r="J31" s="34" t="s">
        <v>430</v>
      </c>
      <c r="K31" s="463"/>
      <c r="L31" s="461"/>
    </row>
    <row r="32" spans="1:14" s="39" customFormat="1" ht="23.15" x14ac:dyDescent="0.4">
      <c r="A32" s="33"/>
      <c r="B32" s="37" t="s">
        <v>54</v>
      </c>
      <c r="C32" s="456">
        <f>C19+C20+C21+C22+C23+C28</f>
        <v>0</v>
      </c>
      <c r="D32" s="456">
        <f>D19+D20+D21+D22+D23+D28</f>
        <v>0</v>
      </c>
      <c r="E32" s="22">
        <f>C32+D32</f>
        <v>0</v>
      </c>
      <c r="F32" s="456">
        <f>F19+F20+F21+F22+F23+F28</f>
        <v>0</v>
      </c>
      <c r="G32" s="456">
        <f>G19+G20+G21+G22+G23+G28</f>
        <v>0</v>
      </c>
      <c r="H32" s="22">
        <f>F32+G32</f>
        <v>0</v>
      </c>
      <c r="I32" s="22">
        <f>E32+H32</f>
        <v>0</v>
      </c>
      <c r="J32" s="38"/>
      <c r="K32" s="466" t="e">
        <f>E32/E45</f>
        <v>#DIV/0!</v>
      </c>
      <c r="L32" s="456" t="s">
        <v>559</v>
      </c>
    </row>
    <row r="33" spans="1:15" x14ac:dyDescent="0.4">
      <c r="A33" s="33">
        <v>4</v>
      </c>
      <c r="B33" s="493" t="s">
        <v>55</v>
      </c>
      <c r="C33" s="494"/>
      <c r="D33" s="494"/>
      <c r="E33" s="494"/>
      <c r="F33" s="494"/>
      <c r="G33" s="494"/>
      <c r="H33" s="494"/>
      <c r="I33" s="494"/>
      <c r="J33" s="34"/>
      <c r="K33" s="463"/>
      <c r="L33" s="461"/>
    </row>
    <row r="34" spans="1:15" x14ac:dyDescent="0.4">
      <c r="A34" s="33" t="s">
        <v>56</v>
      </c>
      <c r="B34" s="35" t="s">
        <v>57</v>
      </c>
      <c r="C34" s="36">
        <v>0</v>
      </c>
      <c r="D34" s="36">
        <v>0</v>
      </c>
      <c r="E34" s="26">
        <f>C34+D34</f>
        <v>0</v>
      </c>
      <c r="F34" s="36">
        <v>0</v>
      </c>
      <c r="G34" s="36">
        <v>0</v>
      </c>
      <c r="H34" s="26">
        <f>F34+G34</f>
        <v>0</v>
      </c>
      <c r="I34" s="26">
        <f>E34+H34</f>
        <v>0</v>
      </c>
      <c r="J34" s="34" t="s">
        <v>430</v>
      </c>
      <c r="K34" s="463"/>
      <c r="L34" s="461"/>
    </row>
    <row r="35" spans="1:15" x14ac:dyDescent="0.4">
      <c r="A35" s="33" t="s">
        <v>58</v>
      </c>
      <c r="B35" s="35" t="s">
        <v>389</v>
      </c>
      <c r="C35" s="36">
        <v>0</v>
      </c>
      <c r="D35" s="36">
        <v>0</v>
      </c>
      <c r="E35" s="26">
        <f t="shared" ref="E35:E39" si="11">C35+D35</f>
        <v>0</v>
      </c>
      <c r="F35" s="36">
        <v>0</v>
      </c>
      <c r="G35" s="36">
        <v>0</v>
      </c>
      <c r="H35" s="26">
        <f t="shared" ref="H35:H39" si="12">F35+G35</f>
        <v>0</v>
      </c>
      <c r="I35" s="26">
        <f t="shared" ref="I35:I40" si="13">E35+H35</f>
        <v>0</v>
      </c>
      <c r="J35" s="34" t="s">
        <v>430</v>
      </c>
      <c r="K35" s="463"/>
      <c r="L35" s="461"/>
    </row>
    <row r="36" spans="1:15" x14ac:dyDescent="0.4">
      <c r="A36" s="33" t="s">
        <v>59</v>
      </c>
      <c r="B36" s="35" t="s">
        <v>393</v>
      </c>
      <c r="C36" s="36">
        <v>0</v>
      </c>
      <c r="D36" s="36">
        <v>0</v>
      </c>
      <c r="E36" s="26">
        <f t="shared" si="11"/>
        <v>0</v>
      </c>
      <c r="F36" s="36">
        <v>0</v>
      </c>
      <c r="G36" s="36">
        <v>0</v>
      </c>
      <c r="H36" s="26">
        <f t="shared" si="12"/>
        <v>0</v>
      </c>
      <c r="I36" s="26">
        <f t="shared" si="13"/>
        <v>0</v>
      </c>
      <c r="J36" s="34" t="s">
        <v>430</v>
      </c>
      <c r="K36" s="463"/>
      <c r="L36" s="461"/>
    </row>
    <row r="37" spans="1:15" x14ac:dyDescent="0.4">
      <c r="A37" s="33" t="s">
        <v>390</v>
      </c>
      <c r="B37" s="35" t="s">
        <v>394</v>
      </c>
      <c r="C37" s="36">
        <v>0</v>
      </c>
      <c r="D37" s="36">
        <v>0</v>
      </c>
      <c r="E37" s="43">
        <f t="shared" si="11"/>
        <v>0</v>
      </c>
      <c r="F37" s="36">
        <v>0</v>
      </c>
      <c r="G37" s="36">
        <v>0</v>
      </c>
      <c r="H37" s="26">
        <f t="shared" si="12"/>
        <v>0</v>
      </c>
      <c r="I37" s="26">
        <f t="shared" si="13"/>
        <v>0</v>
      </c>
      <c r="J37" s="34" t="s">
        <v>430</v>
      </c>
      <c r="K37" s="463"/>
      <c r="L37" s="461"/>
    </row>
    <row r="38" spans="1:15" x14ac:dyDescent="0.4">
      <c r="A38" s="33" t="s">
        <v>387</v>
      </c>
      <c r="B38" s="35" t="s">
        <v>388</v>
      </c>
      <c r="C38" s="36">
        <v>0</v>
      </c>
      <c r="D38" s="36">
        <v>0</v>
      </c>
      <c r="E38" s="43">
        <f t="shared" si="11"/>
        <v>0</v>
      </c>
      <c r="F38" s="36">
        <v>0</v>
      </c>
      <c r="G38" s="36">
        <v>0</v>
      </c>
      <c r="H38" s="26">
        <f t="shared" si="12"/>
        <v>0</v>
      </c>
      <c r="I38" s="26">
        <f t="shared" si="13"/>
        <v>0</v>
      </c>
      <c r="J38" s="34" t="s">
        <v>430</v>
      </c>
      <c r="K38" s="463"/>
      <c r="L38" s="461"/>
    </row>
    <row r="39" spans="1:15" x14ac:dyDescent="0.4">
      <c r="A39" s="33" t="s">
        <v>386</v>
      </c>
      <c r="B39" s="35" t="s">
        <v>60</v>
      </c>
      <c r="C39" s="36">
        <v>0</v>
      </c>
      <c r="D39" s="36">
        <v>0</v>
      </c>
      <c r="E39" s="43">
        <f t="shared" si="11"/>
        <v>0</v>
      </c>
      <c r="F39" s="36">
        <v>0</v>
      </c>
      <c r="G39" s="36">
        <v>0</v>
      </c>
      <c r="H39" s="26">
        <f t="shared" si="12"/>
        <v>0</v>
      </c>
      <c r="I39" s="26">
        <f t="shared" si="13"/>
        <v>0</v>
      </c>
      <c r="J39" s="34" t="s">
        <v>430</v>
      </c>
      <c r="K39" s="463"/>
      <c r="L39" s="461"/>
    </row>
    <row r="40" spans="1:15" s="39" customFormat="1" x14ac:dyDescent="0.4">
      <c r="A40" s="391"/>
      <c r="B40" s="392" t="s">
        <v>433</v>
      </c>
      <c r="C40" s="393">
        <f>SUM(C34:C39)</f>
        <v>0</v>
      </c>
      <c r="D40" s="393">
        <f>SUM(D34:D39)</f>
        <v>0</v>
      </c>
      <c r="E40" s="394">
        <f>SUM(C40:D40)</f>
        <v>0</v>
      </c>
      <c r="F40" s="393">
        <f>SUM(F34:F39)</f>
        <v>0</v>
      </c>
      <c r="G40" s="393">
        <f>SUM(G34:G39)</f>
        <v>0</v>
      </c>
      <c r="H40" s="394">
        <f>SUM(F40:G40)</f>
        <v>0</v>
      </c>
      <c r="I40" s="394">
        <f t="shared" si="13"/>
        <v>0</v>
      </c>
      <c r="J40" s="38" t="s">
        <v>430</v>
      </c>
      <c r="K40" s="464"/>
      <c r="L40" s="468"/>
    </row>
    <row r="41" spans="1:15" x14ac:dyDescent="0.4">
      <c r="A41" s="33"/>
      <c r="B41" s="388" t="s">
        <v>434</v>
      </c>
      <c r="C41" s="389"/>
      <c r="D41" s="389"/>
      <c r="E41" s="390"/>
      <c r="F41" s="389"/>
      <c r="G41" s="389"/>
      <c r="H41" s="390"/>
      <c r="I41" s="390"/>
      <c r="J41" s="34"/>
      <c r="K41" s="463"/>
      <c r="L41" s="461"/>
    </row>
    <row r="42" spans="1:15" x14ac:dyDescent="0.4">
      <c r="A42" s="33" t="s">
        <v>77</v>
      </c>
      <c r="B42" s="35" t="s">
        <v>440</v>
      </c>
      <c r="C42" s="36">
        <v>0</v>
      </c>
      <c r="D42" s="36">
        <v>0</v>
      </c>
      <c r="E42" s="26">
        <f>C42+D42</f>
        <v>0</v>
      </c>
      <c r="F42" s="36">
        <v>0</v>
      </c>
      <c r="G42" s="36">
        <v>0</v>
      </c>
      <c r="H42" s="26">
        <f>F42+G42</f>
        <v>0</v>
      </c>
      <c r="I42" s="26">
        <f>E42+H42</f>
        <v>0</v>
      </c>
      <c r="J42" s="34" t="s">
        <v>430</v>
      </c>
      <c r="K42" s="463"/>
      <c r="L42" s="461"/>
    </row>
    <row r="43" spans="1:15" ht="23.15" x14ac:dyDescent="0.4">
      <c r="A43" s="33" t="s">
        <v>83</v>
      </c>
      <c r="B43" s="35" t="s">
        <v>435</v>
      </c>
      <c r="C43" s="36">
        <v>0</v>
      </c>
      <c r="D43" s="36">
        <v>0</v>
      </c>
      <c r="E43" s="26">
        <f>C43+D43</f>
        <v>0</v>
      </c>
      <c r="F43" s="36">
        <v>0</v>
      </c>
      <c r="G43" s="36">
        <v>0</v>
      </c>
      <c r="H43" s="26">
        <f>F43+G43</f>
        <v>0</v>
      </c>
      <c r="I43" s="26">
        <f>E43+H43</f>
        <v>0</v>
      </c>
      <c r="J43" s="34" t="s">
        <v>430</v>
      </c>
      <c r="K43" s="463"/>
      <c r="L43" s="461"/>
    </row>
    <row r="44" spans="1:15" s="39" customFormat="1" ht="35.6" x14ac:dyDescent="0.4">
      <c r="A44" s="391"/>
      <c r="B44" s="395" t="s">
        <v>432</v>
      </c>
      <c r="C44" s="396">
        <f>SUM(C42:C43)</f>
        <v>0</v>
      </c>
      <c r="D44" s="396">
        <f>SUM(D42:D43)</f>
        <v>0</v>
      </c>
      <c r="E44" s="397">
        <f>SUM(C44:D44)</f>
        <v>0</v>
      </c>
      <c r="F44" s="396">
        <f>SUM(F42:F43)</f>
        <v>0</v>
      </c>
      <c r="G44" s="396">
        <f>SUM(G42:G43)</f>
        <v>0</v>
      </c>
      <c r="H44" s="397">
        <f>SUM(F44:G44)</f>
        <v>0</v>
      </c>
      <c r="I44" s="397">
        <f>E44+H44</f>
        <v>0</v>
      </c>
      <c r="J44" s="38" t="s">
        <v>430</v>
      </c>
      <c r="K44" s="466" t="e">
        <f>E44/(E14+E17+E40+E48)</f>
        <v>#DIV/0!</v>
      </c>
      <c r="L44" s="418" t="s">
        <v>560</v>
      </c>
    </row>
    <row r="45" spans="1:15" s="39" customFormat="1" x14ac:dyDescent="0.4">
      <c r="A45" s="33"/>
      <c r="B45" s="37" t="s">
        <v>61</v>
      </c>
      <c r="C45" s="456">
        <f>C40+C44</f>
        <v>0</v>
      </c>
      <c r="D45" s="456">
        <f>D40+D44</f>
        <v>0</v>
      </c>
      <c r="E45" s="22">
        <f>C45+D45</f>
        <v>0</v>
      </c>
      <c r="F45" s="456">
        <f>F40+F44</f>
        <v>0</v>
      </c>
      <c r="G45" s="456">
        <f>G40+G44</f>
        <v>0</v>
      </c>
      <c r="H45" s="22">
        <f>F45+G45</f>
        <v>0</v>
      </c>
      <c r="I45" s="22">
        <f>E45+H45</f>
        <v>0</v>
      </c>
      <c r="J45" s="38" t="s">
        <v>430</v>
      </c>
      <c r="K45" s="464"/>
      <c r="L45" s="468"/>
    </row>
    <row r="46" spans="1:15" x14ac:dyDescent="0.4">
      <c r="A46" s="33" t="s">
        <v>62</v>
      </c>
      <c r="B46" s="493" t="s">
        <v>63</v>
      </c>
      <c r="C46" s="494"/>
      <c r="D46" s="494"/>
      <c r="E46" s="494"/>
      <c r="F46" s="494"/>
      <c r="G46" s="494"/>
      <c r="H46" s="494"/>
      <c r="I46" s="494"/>
      <c r="J46" s="34"/>
      <c r="K46" s="463"/>
      <c r="L46" s="461"/>
    </row>
    <row r="47" spans="1:15" s="39" customFormat="1" x14ac:dyDescent="0.4">
      <c r="A47" s="391" t="s">
        <v>64</v>
      </c>
      <c r="B47" s="398" t="s">
        <v>65</v>
      </c>
      <c r="C47" s="399">
        <f>C48+C49</f>
        <v>0</v>
      </c>
      <c r="D47" s="399">
        <f>D48+D49</f>
        <v>0</v>
      </c>
      <c r="E47" s="400">
        <f>C47+D47</f>
        <v>0</v>
      </c>
      <c r="F47" s="399">
        <f>F48+F49</f>
        <v>0</v>
      </c>
      <c r="G47" s="399">
        <f>G48+G49</f>
        <v>0</v>
      </c>
      <c r="H47" s="22">
        <f>F47+G47</f>
        <v>0</v>
      </c>
      <c r="I47" s="22">
        <f>E47+H47</f>
        <v>0</v>
      </c>
      <c r="J47" s="38" t="s">
        <v>430</v>
      </c>
      <c r="K47" s="464"/>
      <c r="L47" s="468"/>
      <c r="M47" s="471"/>
      <c r="N47" s="471"/>
      <c r="O47" s="471"/>
    </row>
    <row r="48" spans="1:15" x14ac:dyDescent="0.4">
      <c r="A48" s="33" t="s">
        <v>66</v>
      </c>
      <c r="B48" s="35" t="s">
        <v>67</v>
      </c>
      <c r="C48" s="36">
        <v>0</v>
      </c>
      <c r="D48" s="36">
        <v>0</v>
      </c>
      <c r="E48" s="43">
        <f t="shared" ref="E48:E51" si="14">C48+D48</f>
        <v>0</v>
      </c>
      <c r="F48" s="36">
        <v>0</v>
      </c>
      <c r="G48" s="36">
        <v>0</v>
      </c>
      <c r="H48" s="26">
        <f t="shared" ref="H48:H51" si="15">F48+G48</f>
        <v>0</v>
      </c>
      <c r="I48" s="26">
        <f t="shared" ref="I48:I51" si="16">E48+H48</f>
        <v>0</v>
      </c>
      <c r="J48" s="34" t="s">
        <v>430</v>
      </c>
      <c r="K48" s="463"/>
      <c r="L48" s="461"/>
      <c r="M48" s="472"/>
      <c r="N48" s="472"/>
      <c r="O48" s="472"/>
    </row>
    <row r="49" spans="1:15" x14ac:dyDescent="0.4">
      <c r="A49" s="33" t="s">
        <v>68</v>
      </c>
      <c r="B49" s="35" t="s">
        <v>69</v>
      </c>
      <c r="C49" s="36">
        <v>0</v>
      </c>
      <c r="D49" s="36">
        <v>0</v>
      </c>
      <c r="E49" s="43">
        <f t="shared" si="14"/>
        <v>0</v>
      </c>
      <c r="F49" s="36">
        <v>0</v>
      </c>
      <c r="G49" s="36">
        <v>0</v>
      </c>
      <c r="H49" s="26">
        <f t="shared" si="15"/>
        <v>0</v>
      </c>
      <c r="I49" s="26">
        <f t="shared" si="16"/>
        <v>0</v>
      </c>
      <c r="J49" s="34" t="s">
        <v>430</v>
      </c>
      <c r="K49" s="463"/>
      <c r="L49" s="461"/>
      <c r="M49" s="472"/>
      <c r="N49" s="472"/>
      <c r="O49" s="472"/>
    </row>
    <row r="50" spans="1:15" x14ac:dyDescent="0.4">
      <c r="A50" s="33" t="s">
        <v>391</v>
      </c>
      <c r="B50" s="35" t="s">
        <v>70</v>
      </c>
      <c r="C50" s="370" t="s">
        <v>525</v>
      </c>
      <c r="D50" s="370" t="s">
        <v>525</v>
      </c>
      <c r="E50" s="370" t="s">
        <v>525</v>
      </c>
      <c r="F50" s="370" t="s">
        <v>525</v>
      </c>
      <c r="G50" s="370" t="s">
        <v>525</v>
      </c>
      <c r="H50" s="370" t="s">
        <v>525</v>
      </c>
      <c r="I50" s="370" t="s">
        <v>525</v>
      </c>
      <c r="J50" s="34" t="s">
        <v>431</v>
      </c>
      <c r="K50" s="485" t="s">
        <v>546</v>
      </c>
      <c r="L50" s="486"/>
      <c r="M50" s="473"/>
      <c r="N50" s="473"/>
      <c r="O50" s="473"/>
    </row>
    <row r="51" spans="1:15" ht="23.15" x14ac:dyDescent="0.4">
      <c r="A51" s="33" t="s">
        <v>71</v>
      </c>
      <c r="B51" s="35" t="s">
        <v>72</v>
      </c>
      <c r="C51" s="36">
        <v>0</v>
      </c>
      <c r="D51" s="36">
        <v>0</v>
      </c>
      <c r="E51" s="43">
        <f t="shared" si="14"/>
        <v>0</v>
      </c>
      <c r="F51" s="36">
        <v>0</v>
      </c>
      <c r="G51" s="36">
        <v>0</v>
      </c>
      <c r="H51" s="26">
        <f t="shared" si="15"/>
        <v>0</v>
      </c>
      <c r="I51" s="26">
        <f t="shared" si="16"/>
        <v>0</v>
      </c>
      <c r="J51" s="34" t="s">
        <v>430</v>
      </c>
      <c r="K51" s="467" t="e">
        <f>E51/(E14+E17+E45)</f>
        <v>#DIV/0!</v>
      </c>
      <c r="L51" s="458" t="s">
        <v>558</v>
      </c>
      <c r="M51" s="472"/>
      <c r="N51" s="472"/>
      <c r="O51" s="472"/>
    </row>
    <row r="52" spans="1:15" x14ac:dyDescent="0.4">
      <c r="A52" s="33" t="s">
        <v>415</v>
      </c>
      <c r="B52" s="35" t="s">
        <v>416</v>
      </c>
      <c r="C52" s="370" t="s">
        <v>525</v>
      </c>
      <c r="D52" s="370" t="s">
        <v>525</v>
      </c>
      <c r="E52" s="370" t="s">
        <v>525</v>
      </c>
      <c r="F52" s="370" t="s">
        <v>525</v>
      </c>
      <c r="G52" s="370" t="s">
        <v>525</v>
      </c>
      <c r="H52" s="370" t="s">
        <v>525</v>
      </c>
      <c r="I52" s="370" t="s">
        <v>525</v>
      </c>
      <c r="J52" s="34" t="s">
        <v>431</v>
      </c>
      <c r="K52" s="485" t="s">
        <v>546</v>
      </c>
      <c r="L52" s="486"/>
      <c r="M52" s="473"/>
      <c r="N52" s="473"/>
      <c r="O52" s="473"/>
    </row>
    <row r="53" spans="1:15" s="39" customFormat="1" x14ac:dyDescent="0.4">
      <c r="A53" s="33"/>
      <c r="B53" s="37" t="s">
        <v>73</v>
      </c>
      <c r="C53" s="456">
        <f>C47+C51</f>
        <v>0</v>
      </c>
      <c r="D53" s="456">
        <f>D47+D51</f>
        <v>0</v>
      </c>
      <c r="E53" s="22">
        <f>C53+D53</f>
        <v>0</v>
      </c>
      <c r="F53" s="456">
        <f>F47+F51</f>
        <v>0</v>
      </c>
      <c r="G53" s="456">
        <f>G47+G51</f>
        <v>0</v>
      </c>
      <c r="H53" s="22">
        <f>F53+G53</f>
        <v>0</v>
      </c>
      <c r="I53" s="22">
        <f>E53+H53</f>
        <v>0</v>
      </c>
      <c r="J53" s="38"/>
      <c r="K53" s="464"/>
      <c r="L53" s="468"/>
      <c r="M53" s="471"/>
      <c r="N53" s="471"/>
      <c r="O53" s="471"/>
    </row>
    <row r="54" spans="1:15" s="39" customFormat="1" x14ac:dyDescent="0.4">
      <c r="A54" s="33" t="s">
        <v>436</v>
      </c>
      <c r="B54" s="37" t="s">
        <v>437</v>
      </c>
      <c r="C54" s="456" t="s">
        <v>428</v>
      </c>
      <c r="D54" s="456" t="s">
        <v>428</v>
      </c>
      <c r="E54" s="22" t="s">
        <v>428</v>
      </c>
      <c r="F54" s="376">
        <v>0</v>
      </c>
      <c r="G54" s="376">
        <v>0</v>
      </c>
      <c r="H54" s="22">
        <f>SUM(F54:G54)</f>
        <v>0</v>
      </c>
      <c r="I54" s="22">
        <f>H54</f>
        <v>0</v>
      </c>
      <c r="J54" s="403"/>
      <c r="K54" s="464"/>
      <c r="L54" s="468"/>
    </row>
    <row r="55" spans="1:15" s="39" customFormat="1" ht="23.15" customHeight="1" x14ac:dyDescent="0.4">
      <c r="A55" s="33" t="s">
        <v>438</v>
      </c>
      <c r="B55" s="398" t="s">
        <v>537</v>
      </c>
      <c r="C55" s="456"/>
      <c r="D55" s="456"/>
      <c r="E55" s="456"/>
      <c r="F55" s="456"/>
      <c r="G55" s="456"/>
      <c r="H55" s="456"/>
      <c r="I55" s="456"/>
      <c r="J55" s="34"/>
      <c r="K55" s="464"/>
      <c r="L55" s="468"/>
    </row>
    <row r="56" spans="1:15" s="39" customFormat="1" ht="23.15" x14ac:dyDescent="0.4">
      <c r="A56" s="33" t="s">
        <v>441</v>
      </c>
      <c r="B56" s="445" t="s">
        <v>538</v>
      </c>
      <c r="C56" s="444">
        <v>0</v>
      </c>
      <c r="D56" s="444">
        <v>0</v>
      </c>
      <c r="E56" s="27">
        <f>SUM(C56:D56)</f>
        <v>0</v>
      </c>
      <c r="F56" s="444">
        <v>0</v>
      </c>
      <c r="G56" s="444">
        <v>0</v>
      </c>
      <c r="H56" s="27">
        <f>SUM(F56:G56)</f>
        <v>0</v>
      </c>
      <c r="I56" s="26">
        <f t="shared" ref="I56:I57" si="17">E56+H56</f>
        <v>0</v>
      </c>
      <c r="J56" s="34" t="s">
        <v>430</v>
      </c>
      <c r="K56" s="464" t="e">
        <f>E56/(E11+E12+E13+E16+E19+E20+E21+E23+E28+E45+E48+E61)</f>
        <v>#DIV/0!</v>
      </c>
      <c r="L56" s="459" t="s">
        <v>556</v>
      </c>
    </row>
    <row r="57" spans="1:15" s="39" customFormat="1" ht="35.15" customHeight="1" x14ac:dyDescent="0.4">
      <c r="A57" s="33" t="s">
        <v>539</v>
      </c>
      <c r="B57" s="445" t="s">
        <v>540</v>
      </c>
      <c r="C57" s="444">
        <v>0</v>
      </c>
      <c r="D57" s="444">
        <v>0</v>
      </c>
      <c r="E57" s="27">
        <f>SUM(C57:D57)</f>
        <v>0</v>
      </c>
      <c r="F57" s="444">
        <v>0</v>
      </c>
      <c r="G57" s="444">
        <v>0</v>
      </c>
      <c r="H57" s="27">
        <f>SUM(F57:G57)</f>
        <v>0</v>
      </c>
      <c r="I57" s="26">
        <f t="shared" si="17"/>
        <v>0</v>
      </c>
      <c r="J57" s="34" t="s">
        <v>430</v>
      </c>
      <c r="K57" s="467" t="e">
        <f>E57/(E14+E17+E45)</f>
        <v>#DIV/0!</v>
      </c>
      <c r="L57" s="459" t="s">
        <v>557</v>
      </c>
    </row>
    <row r="58" spans="1:15" s="39" customFormat="1" x14ac:dyDescent="0.4">
      <c r="A58" s="33"/>
      <c r="B58" s="37" t="s">
        <v>439</v>
      </c>
      <c r="C58" s="456">
        <f t="shared" ref="C58:I58" si="18">SUM(C56:C57)</f>
        <v>0</v>
      </c>
      <c r="D58" s="456">
        <f t="shared" si="18"/>
        <v>0</v>
      </c>
      <c r="E58" s="456">
        <f t="shared" si="18"/>
        <v>0</v>
      </c>
      <c r="F58" s="456">
        <f t="shared" si="18"/>
        <v>0</v>
      </c>
      <c r="G58" s="456">
        <f t="shared" si="18"/>
        <v>0</v>
      </c>
      <c r="H58" s="456">
        <f t="shared" si="18"/>
        <v>0</v>
      </c>
      <c r="I58" s="456">
        <f t="shared" si="18"/>
        <v>0</v>
      </c>
      <c r="J58" s="34" t="s">
        <v>430</v>
      </c>
      <c r="K58" s="464"/>
      <c r="L58" s="468"/>
    </row>
    <row r="59" spans="1:15" s="39" customFormat="1" x14ac:dyDescent="0.4">
      <c r="A59" s="33" t="s">
        <v>542</v>
      </c>
      <c r="B59" s="37" t="s">
        <v>544</v>
      </c>
      <c r="C59" s="456"/>
      <c r="D59" s="456"/>
      <c r="E59" s="22"/>
      <c r="F59" s="456"/>
      <c r="G59" s="456"/>
      <c r="H59" s="22"/>
      <c r="I59" s="22"/>
      <c r="J59" s="34"/>
      <c r="K59" s="464"/>
      <c r="L59" s="468"/>
    </row>
    <row r="60" spans="1:15" s="39" customFormat="1" ht="46.3" x14ac:dyDescent="0.4">
      <c r="A60" s="33" t="s">
        <v>543</v>
      </c>
      <c r="B60" s="445" t="s">
        <v>541</v>
      </c>
      <c r="C60" s="36">
        <v>0</v>
      </c>
      <c r="D60" s="36">
        <v>0</v>
      </c>
      <c r="E60" s="43">
        <f t="shared" ref="E60:E61" si="19">C60+D60</f>
        <v>0</v>
      </c>
      <c r="F60" s="36">
        <v>0</v>
      </c>
      <c r="G60" s="36">
        <v>0</v>
      </c>
      <c r="H60" s="26">
        <f t="shared" ref="H60:H61" si="20">F60+G60</f>
        <v>0</v>
      </c>
      <c r="I60" s="26">
        <f t="shared" ref="I60:I61" si="21">E60+H60</f>
        <v>0</v>
      </c>
      <c r="J60" s="34"/>
      <c r="K60" s="464"/>
      <c r="L60" s="468"/>
    </row>
    <row r="61" spans="1:15" s="39" customFormat="1" ht="27.45" customHeight="1" x14ac:dyDescent="0.4">
      <c r="A61" s="33"/>
      <c r="B61" s="35" t="s">
        <v>566</v>
      </c>
      <c r="C61" s="36">
        <v>0</v>
      </c>
      <c r="D61" s="36">
        <v>0</v>
      </c>
      <c r="E61" s="43">
        <f t="shared" si="19"/>
        <v>0</v>
      </c>
      <c r="F61" s="36">
        <v>0</v>
      </c>
      <c r="G61" s="36">
        <v>0</v>
      </c>
      <c r="H61" s="26">
        <f t="shared" si="20"/>
        <v>0</v>
      </c>
      <c r="I61" s="26">
        <f t="shared" si="21"/>
        <v>0</v>
      </c>
      <c r="J61" s="34"/>
      <c r="K61" s="483" t="s">
        <v>554</v>
      </c>
      <c r="L61" s="484"/>
    </row>
    <row r="62" spans="1:15" s="39" customFormat="1" ht="24" x14ac:dyDescent="0.4">
      <c r="A62" s="33"/>
      <c r="B62" s="37" t="s">
        <v>545</v>
      </c>
      <c r="C62" s="456">
        <f>SUM(C60)</f>
        <v>0</v>
      </c>
      <c r="D62" s="456">
        <f>SUM(D60)</f>
        <v>0</v>
      </c>
      <c r="E62" s="22">
        <f>SUM(C62:D62)</f>
        <v>0</v>
      </c>
      <c r="F62" s="456">
        <f>SUM(F60)</f>
        <v>0</v>
      </c>
      <c r="G62" s="456">
        <f>SUM(G60)</f>
        <v>0</v>
      </c>
      <c r="H62" s="22">
        <f>SUM(F62:G62)</f>
        <v>0</v>
      </c>
      <c r="I62" s="22">
        <f>E62+H62</f>
        <v>0</v>
      </c>
      <c r="J62" s="34" t="s">
        <v>431</v>
      </c>
      <c r="K62" s="467" t="e">
        <f>E62/(E14+E17+E32+E45+E53+E58)</f>
        <v>#DIV/0!</v>
      </c>
      <c r="L62" s="474" t="s">
        <v>555</v>
      </c>
    </row>
    <row r="63" spans="1:15" s="48" customFormat="1" ht="21" customHeight="1" x14ac:dyDescent="0.45">
      <c r="A63" s="44"/>
      <c r="B63" s="45" t="s">
        <v>74</v>
      </c>
      <c r="C63" s="46">
        <f>C14+C17+C32+C45+C53+C58+C62</f>
        <v>0</v>
      </c>
      <c r="D63" s="46">
        <f>D14+D17+D32+D45+D53+D58+D62</f>
        <v>0</v>
      </c>
      <c r="E63" s="46">
        <f>C63+D63</f>
        <v>0</v>
      </c>
      <c r="F63" s="46">
        <f>F14+F17+F32+F45+F53+F58+F62</f>
        <v>0</v>
      </c>
      <c r="G63" s="46">
        <f>G14+G17+G32+G45+G53+G58+G62</f>
        <v>0</v>
      </c>
      <c r="H63" s="46">
        <f>F63+G63</f>
        <v>0</v>
      </c>
      <c r="I63" s="46">
        <f>E63+H63</f>
        <v>0</v>
      </c>
      <c r="J63" s="47"/>
      <c r="K63" s="468"/>
      <c r="L63" s="468"/>
    </row>
    <row r="64" spans="1:15" s="16" customFormat="1" ht="14.15" x14ac:dyDescent="0.35">
      <c r="A64" s="49"/>
      <c r="B64" s="13"/>
      <c r="C64" s="14"/>
      <c r="D64" s="14"/>
      <c r="E64" s="455"/>
      <c r="F64" s="14"/>
      <c r="G64" s="14"/>
      <c r="H64" s="455"/>
      <c r="I64" s="455"/>
      <c r="K64" s="460"/>
      <c r="L64" s="460"/>
    </row>
    <row r="65" spans="1:12" s="16" customFormat="1" ht="14.15" x14ac:dyDescent="0.35">
      <c r="A65" s="49"/>
      <c r="B65" s="13"/>
      <c r="C65" s="14"/>
      <c r="D65" s="14"/>
      <c r="E65" s="455"/>
      <c r="F65" s="14"/>
      <c r="G65" s="14"/>
      <c r="H65" s="455"/>
      <c r="I65" s="455"/>
      <c r="K65" s="460"/>
      <c r="L65" s="460"/>
    </row>
    <row r="66" spans="1:12" s="16" customFormat="1" ht="14.15" x14ac:dyDescent="0.35">
      <c r="A66" s="49"/>
      <c r="B66" s="13"/>
      <c r="C66" s="14"/>
      <c r="D66" s="14"/>
      <c r="E66" s="455"/>
      <c r="F66" s="14"/>
      <c r="G66" s="14"/>
      <c r="H66" s="455"/>
      <c r="I66" s="455"/>
      <c r="K66" s="460"/>
      <c r="L66" s="460"/>
    </row>
    <row r="67" spans="1:12" s="16" customFormat="1" ht="14.15" x14ac:dyDescent="0.35">
      <c r="A67" s="49"/>
      <c r="B67" s="13"/>
      <c r="C67" s="14"/>
      <c r="D67" s="14"/>
      <c r="E67" s="455"/>
      <c r="F67" s="14"/>
      <c r="G67" s="14"/>
      <c r="H67" s="455"/>
      <c r="I67" s="455"/>
      <c r="K67" s="460"/>
      <c r="L67" s="460"/>
    </row>
    <row r="68" spans="1:12" x14ac:dyDescent="0.4">
      <c r="A68" s="50"/>
      <c r="E68" s="455"/>
      <c r="H68" s="455"/>
      <c r="I68" s="455"/>
      <c r="J68" s="17"/>
      <c r="K68" s="469"/>
      <c r="L68" s="469"/>
    </row>
    <row r="69" spans="1:12" ht="15" x14ac:dyDescent="0.4">
      <c r="A69" s="51"/>
      <c r="B69" s="359" t="s">
        <v>373</v>
      </c>
      <c r="E69" s="455"/>
      <c r="H69" s="455"/>
      <c r="I69" s="455"/>
      <c r="J69" s="17"/>
      <c r="K69" s="469"/>
      <c r="L69" s="469"/>
    </row>
    <row r="70" spans="1:12" x14ac:dyDescent="0.4">
      <c r="A70" s="51"/>
      <c r="B70" s="52"/>
      <c r="E70" s="455"/>
      <c r="H70" s="455"/>
      <c r="I70" s="455"/>
      <c r="J70" s="17"/>
      <c r="K70" s="469"/>
      <c r="L70" s="469"/>
    </row>
    <row r="71" spans="1:12" ht="24.9" x14ac:dyDescent="0.4">
      <c r="A71" s="53" t="s">
        <v>75</v>
      </c>
      <c r="B71" s="54" t="s">
        <v>76</v>
      </c>
      <c r="C71" s="457"/>
      <c r="E71" s="455"/>
      <c r="H71" s="455"/>
      <c r="I71" s="455"/>
      <c r="J71" s="17"/>
      <c r="K71" s="469"/>
      <c r="L71" s="469"/>
    </row>
    <row r="72" spans="1:12" x14ac:dyDescent="0.4">
      <c r="A72" s="54" t="s">
        <v>77</v>
      </c>
      <c r="B72" s="54" t="s">
        <v>78</v>
      </c>
      <c r="C72" s="55">
        <f>I63</f>
        <v>0</v>
      </c>
      <c r="D72" s="495"/>
      <c r="E72" s="496"/>
      <c r="F72" s="496"/>
      <c r="G72" s="496"/>
      <c r="H72" s="496"/>
      <c r="I72" s="455"/>
      <c r="J72" s="17"/>
      <c r="K72" s="469"/>
      <c r="L72" s="469"/>
    </row>
    <row r="73" spans="1:12" x14ac:dyDescent="0.4">
      <c r="A73" s="56" t="s">
        <v>79</v>
      </c>
      <c r="B73" s="56" t="s">
        <v>80</v>
      </c>
      <c r="C73" s="457">
        <f>H63</f>
        <v>0</v>
      </c>
      <c r="E73" s="455"/>
      <c r="H73" s="455"/>
      <c r="I73" s="455"/>
      <c r="J73" s="17"/>
      <c r="K73" s="469"/>
      <c r="L73" s="469"/>
    </row>
    <row r="74" spans="1:12" x14ac:dyDescent="0.4">
      <c r="A74" s="56" t="s">
        <v>81</v>
      </c>
      <c r="B74" s="56" t="s">
        <v>82</v>
      </c>
      <c r="C74" s="457">
        <f>C72-C73</f>
        <v>0</v>
      </c>
      <c r="E74" s="455"/>
      <c r="H74" s="455"/>
      <c r="I74" s="455"/>
      <c r="J74" s="17"/>
      <c r="K74" s="469"/>
      <c r="L74" s="469"/>
    </row>
    <row r="75" spans="1:12" x14ac:dyDescent="0.4">
      <c r="A75" s="54" t="s">
        <v>83</v>
      </c>
      <c r="B75" s="54" t="s">
        <v>84</v>
      </c>
      <c r="C75" s="55">
        <f>SUM(C76:C77)</f>
        <v>0</v>
      </c>
      <c r="D75" s="57"/>
      <c r="E75" s="455"/>
      <c r="H75" s="455"/>
      <c r="I75" s="455"/>
      <c r="J75" s="17"/>
      <c r="K75" s="469"/>
      <c r="L75" s="469"/>
    </row>
    <row r="76" spans="1:12" ht="29.15" customHeight="1" x14ac:dyDescent="0.4">
      <c r="A76" s="56" t="s">
        <v>79</v>
      </c>
      <c r="B76" s="56" t="s">
        <v>85</v>
      </c>
      <c r="C76" s="404"/>
      <c r="D76" s="350" t="e">
        <f>C76/C74</f>
        <v>#DIV/0!</v>
      </c>
      <c r="E76" s="488" t="s">
        <v>563</v>
      </c>
      <c r="F76" s="489"/>
      <c r="G76" s="489"/>
      <c r="H76" s="489"/>
      <c r="I76" s="489"/>
      <c r="J76" s="17"/>
      <c r="K76" s="469"/>
      <c r="L76" s="469"/>
    </row>
    <row r="77" spans="1:12" x14ac:dyDescent="0.4">
      <c r="A77" s="56" t="s">
        <v>81</v>
      </c>
      <c r="B77" s="56" t="s">
        <v>86</v>
      </c>
      <c r="C77" s="58">
        <f>H63</f>
        <v>0</v>
      </c>
      <c r="E77" s="455"/>
      <c r="G77" s="59"/>
      <c r="H77" s="455"/>
      <c r="I77" s="455"/>
      <c r="J77" s="17"/>
      <c r="K77" s="469"/>
      <c r="L77" s="469"/>
    </row>
    <row r="78" spans="1:12" x14ac:dyDescent="0.4">
      <c r="A78" s="54" t="s">
        <v>87</v>
      </c>
      <c r="B78" s="54" t="s">
        <v>88</v>
      </c>
      <c r="C78" s="457">
        <f>C74-C76</f>
        <v>0</v>
      </c>
      <c r="E78" s="455"/>
      <c r="H78" s="455"/>
      <c r="I78" s="455"/>
      <c r="J78" s="17"/>
      <c r="K78" s="469"/>
      <c r="L78" s="469"/>
    </row>
    <row r="79" spans="1:12" x14ac:dyDescent="0.4">
      <c r="E79" s="455"/>
      <c r="H79" s="455"/>
      <c r="I79" s="455"/>
      <c r="J79" s="17"/>
      <c r="K79" s="469"/>
      <c r="L79" s="469"/>
    </row>
  </sheetData>
  <mergeCells count="17">
    <mergeCell ref="B18:I18"/>
    <mergeCell ref="A1:I1"/>
    <mergeCell ref="C6:D6"/>
    <mergeCell ref="F6:G6"/>
    <mergeCell ref="B9:I9"/>
    <mergeCell ref="B15:I15"/>
    <mergeCell ref="K24:L24"/>
    <mergeCell ref="K25:L25"/>
    <mergeCell ref="K26:L26"/>
    <mergeCell ref="K27:L27"/>
    <mergeCell ref="K50:L50"/>
    <mergeCell ref="K61:L61"/>
    <mergeCell ref="D72:H72"/>
    <mergeCell ref="E76:I76"/>
    <mergeCell ref="B33:I33"/>
    <mergeCell ref="B46:I46"/>
    <mergeCell ref="K52:L52"/>
  </mergeCells>
  <conditionalFormatting sqref="D76">
    <cfRule type="containsText" dxfId="15" priority="1" operator="containsText" text="CORECT">
      <formula>NOT(ISERROR(SEARCH("CORECT",D76)))</formula>
    </cfRule>
    <cfRule type="containsText" dxfId="14" priority="2" operator="containsText" text="INCORECT">
      <formula>NOT(ISERROR(SEARCH("INCORECT",D76)))</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79"/>
  <sheetViews>
    <sheetView topLeftCell="A58" workbookViewId="0">
      <selection activeCell="B61" sqref="B61"/>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490" t="s">
        <v>445</v>
      </c>
      <c r="B1" s="490"/>
      <c r="C1" s="490"/>
      <c r="D1" s="490"/>
      <c r="E1" s="490"/>
      <c r="F1" s="490"/>
      <c r="G1" s="490"/>
      <c r="H1" s="490"/>
      <c r="I1" s="490"/>
    </row>
    <row r="3" spans="1:12" x14ac:dyDescent="0.4">
      <c r="B3" s="383"/>
    </row>
    <row r="4" spans="1:12" ht="29.4" customHeight="1" x14ac:dyDescent="0.4">
      <c r="B4" s="384"/>
    </row>
    <row r="6" spans="1:12" ht="43.85" customHeight="1" x14ac:dyDescent="0.4">
      <c r="A6" s="18" t="s">
        <v>25</v>
      </c>
      <c r="B6" s="19" t="s">
        <v>26</v>
      </c>
      <c r="C6" s="491" t="s">
        <v>27</v>
      </c>
      <c r="D6" s="492"/>
      <c r="E6" s="22" t="s">
        <v>28</v>
      </c>
      <c r="F6" s="491" t="s">
        <v>29</v>
      </c>
      <c r="G6" s="492"/>
      <c r="H6" s="22" t="s">
        <v>30</v>
      </c>
      <c r="I6" s="22" t="s">
        <v>31</v>
      </c>
      <c r="J6" s="22" t="s">
        <v>429</v>
      </c>
      <c r="K6" s="459" t="s">
        <v>561</v>
      </c>
      <c r="L6" s="459" t="s">
        <v>562</v>
      </c>
    </row>
    <row r="7" spans="1:12" x14ac:dyDescent="0.4">
      <c r="A7" s="23"/>
      <c r="B7" s="24"/>
      <c r="C7" s="25" t="s">
        <v>32</v>
      </c>
      <c r="D7" s="25" t="s">
        <v>33</v>
      </c>
      <c r="E7" s="26"/>
      <c r="F7" s="27" t="s">
        <v>32</v>
      </c>
      <c r="G7" s="27" t="s">
        <v>34</v>
      </c>
      <c r="H7" s="26"/>
      <c r="I7" s="26"/>
      <c r="J7" s="28"/>
      <c r="K7" s="461"/>
      <c r="L7" s="461"/>
    </row>
    <row r="8" spans="1:12" s="32" customFormat="1" ht="18.75" customHeight="1" x14ac:dyDescent="0.4">
      <c r="A8" s="29">
        <v>1</v>
      </c>
      <c r="B8" s="29">
        <v>2</v>
      </c>
      <c r="C8" s="29">
        <v>3</v>
      </c>
      <c r="D8" s="29">
        <v>4</v>
      </c>
      <c r="E8" s="30" t="s">
        <v>35</v>
      </c>
      <c r="F8" s="29">
        <v>6</v>
      </c>
      <c r="G8" s="29">
        <v>7</v>
      </c>
      <c r="H8" s="30" t="s">
        <v>36</v>
      </c>
      <c r="I8" s="30" t="s">
        <v>37</v>
      </c>
      <c r="J8" s="31"/>
      <c r="K8" s="462"/>
      <c r="L8" s="462"/>
    </row>
    <row r="9" spans="1:12" x14ac:dyDescent="0.4">
      <c r="A9" s="33">
        <v>1</v>
      </c>
      <c r="B9" s="493" t="s">
        <v>378</v>
      </c>
      <c r="C9" s="494"/>
      <c r="D9" s="494"/>
      <c r="E9" s="494"/>
      <c r="F9" s="494"/>
      <c r="G9" s="494"/>
      <c r="H9" s="494"/>
      <c r="I9" s="494"/>
      <c r="J9" s="34"/>
      <c r="K9" s="463"/>
      <c r="L9" s="461"/>
    </row>
    <row r="10" spans="1:12" x14ac:dyDescent="0.4">
      <c r="A10" s="33" t="s">
        <v>38</v>
      </c>
      <c r="B10" s="35" t="s">
        <v>381</v>
      </c>
      <c r="C10" s="370">
        <v>0</v>
      </c>
      <c r="D10" s="370">
        <v>0</v>
      </c>
      <c r="E10" s="43">
        <v>0</v>
      </c>
      <c r="F10" s="370">
        <v>0</v>
      </c>
      <c r="G10" s="370">
        <v>0</v>
      </c>
      <c r="H10" s="43">
        <v>0</v>
      </c>
      <c r="I10" s="26">
        <v>0</v>
      </c>
      <c r="J10" s="34"/>
      <c r="K10" s="463"/>
      <c r="L10" s="461"/>
    </row>
    <row r="11" spans="1:12" x14ac:dyDescent="0.4">
      <c r="A11" s="33" t="s">
        <v>40</v>
      </c>
      <c r="B11" s="35" t="s">
        <v>39</v>
      </c>
      <c r="C11" s="36">
        <v>0</v>
      </c>
      <c r="D11" s="36">
        <v>0</v>
      </c>
      <c r="E11" s="26">
        <f>C11+D11</f>
        <v>0</v>
      </c>
      <c r="F11" s="36">
        <v>0</v>
      </c>
      <c r="G11" s="36">
        <v>0</v>
      </c>
      <c r="H11" s="26">
        <f>F11+G11</f>
        <v>0</v>
      </c>
      <c r="I11" s="26">
        <f>E11+H11</f>
        <v>0</v>
      </c>
      <c r="J11" s="34" t="s">
        <v>430</v>
      </c>
      <c r="K11" s="463"/>
      <c r="L11" s="461"/>
    </row>
    <row r="12" spans="1:12" x14ac:dyDescent="0.4">
      <c r="A12" s="33" t="s">
        <v>379</v>
      </c>
      <c r="B12" s="35" t="s">
        <v>41</v>
      </c>
      <c r="C12" s="36">
        <v>0</v>
      </c>
      <c r="D12" s="36">
        <v>0</v>
      </c>
      <c r="E12" s="26">
        <f t="shared" ref="E12:E13" si="0">C12+D12</f>
        <v>0</v>
      </c>
      <c r="F12" s="36">
        <v>0</v>
      </c>
      <c r="G12" s="36">
        <v>0</v>
      </c>
      <c r="H12" s="26">
        <f t="shared" ref="H12:H13" si="1">F12+G12</f>
        <v>0</v>
      </c>
      <c r="I12" s="26">
        <f t="shared" ref="I12:I13" si="2">E12+H12</f>
        <v>0</v>
      </c>
      <c r="J12" s="34" t="s">
        <v>430</v>
      </c>
      <c r="K12" s="463"/>
      <c r="L12" s="461"/>
    </row>
    <row r="13" spans="1:12" ht="23.15" x14ac:dyDescent="0.4">
      <c r="A13" s="33" t="s">
        <v>380</v>
      </c>
      <c r="B13" s="35" t="s">
        <v>398</v>
      </c>
      <c r="C13" s="36">
        <v>0</v>
      </c>
      <c r="D13" s="36">
        <v>0</v>
      </c>
      <c r="E13" s="26">
        <f t="shared" si="0"/>
        <v>0</v>
      </c>
      <c r="F13" s="36">
        <v>0</v>
      </c>
      <c r="G13" s="36">
        <v>0</v>
      </c>
      <c r="H13" s="26">
        <f t="shared" si="1"/>
        <v>0</v>
      </c>
      <c r="I13" s="26">
        <f t="shared" si="2"/>
        <v>0</v>
      </c>
      <c r="J13" s="34" t="s">
        <v>430</v>
      </c>
      <c r="K13" s="463"/>
      <c r="L13" s="461"/>
    </row>
    <row r="14" spans="1:12" s="39" customFormat="1" x14ac:dyDescent="0.4">
      <c r="A14" s="33"/>
      <c r="B14" s="37" t="s">
        <v>42</v>
      </c>
      <c r="C14" s="456">
        <f>SUM(C11:C13)</f>
        <v>0</v>
      </c>
      <c r="D14" s="456">
        <f>SUM(D11:D13)</f>
        <v>0</v>
      </c>
      <c r="E14" s="456">
        <f t="shared" ref="E14:I14" si="3">SUM(E10:E13)</f>
        <v>0</v>
      </c>
      <c r="F14" s="456">
        <f>SUM(F11:F13)</f>
        <v>0</v>
      </c>
      <c r="G14" s="456">
        <f>SUM(G11:G13)</f>
        <v>0</v>
      </c>
      <c r="H14" s="456">
        <f t="shared" si="3"/>
        <v>0</v>
      </c>
      <c r="I14" s="456">
        <f t="shared" si="3"/>
        <v>0</v>
      </c>
      <c r="J14" s="38" t="s">
        <v>430</v>
      </c>
      <c r="K14" s="464"/>
      <c r="L14" s="468"/>
    </row>
    <row r="15" spans="1:12" x14ac:dyDescent="0.4">
      <c r="A15" s="33">
        <v>2</v>
      </c>
      <c r="B15" s="493" t="s">
        <v>43</v>
      </c>
      <c r="C15" s="494"/>
      <c r="D15" s="494"/>
      <c r="E15" s="494"/>
      <c r="F15" s="494"/>
      <c r="G15" s="494"/>
      <c r="H15" s="494"/>
      <c r="I15" s="494"/>
      <c r="J15" s="34"/>
      <c r="K15" s="463"/>
      <c r="L15" s="461"/>
    </row>
    <row r="16" spans="1:12" x14ac:dyDescent="0.4">
      <c r="A16" s="33" t="s">
        <v>44</v>
      </c>
      <c r="B16" s="40" t="s">
        <v>45</v>
      </c>
      <c r="C16" s="36">
        <v>0</v>
      </c>
      <c r="D16" s="36">
        <v>0</v>
      </c>
      <c r="E16" s="26">
        <f>C16+D16</f>
        <v>0</v>
      </c>
      <c r="F16" s="36">
        <v>0</v>
      </c>
      <c r="G16" s="36">
        <v>0</v>
      </c>
      <c r="H16" s="26">
        <f>F16+G16</f>
        <v>0</v>
      </c>
      <c r="I16" s="26">
        <f>E16+H16</f>
        <v>0</v>
      </c>
      <c r="J16" s="34" t="s">
        <v>430</v>
      </c>
      <c r="K16" s="463"/>
      <c r="L16" s="461"/>
    </row>
    <row r="17" spans="1:14" s="39" customFormat="1" x14ac:dyDescent="0.4">
      <c r="A17" s="33"/>
      <c r="B17" s="37" t="s">
        <v>46</v>
      </c>
      <c r="C17" s="456">
        <f>SUM(C16:C16)</f>
        <v>0</v>
      </c>
      <c r="D17" s="456">
        <f>SUM(D16:D16)</f>
        <v>0</v>
      </c>
      <c r="E17" s="22">
        <f>C17+D17</f>
        <v>0</v>
      </c>
      <c r="F17" s="456">
        <f>SUM(F16:F16)</f>
        <v>0</v>
      </c>
      <c r="G17" s="456">
        <f>SUM(G16:G16)</f>
        <v>0</v>
      </c>
      <c r="H17" s="22">
        <f>F17+G17</f>
        <v>0</v>
      </c>
      <c r="I17" s="22">
        <f>E17+H17</f>
        <v>0</v>
      </c>
      <c r="J17" s="38" t="s">
        <v>430</v>
      </c>
      <c r="K17" s="464"/>
      <c r="L17" s="468"/>
    </row>
    <row r="18" spans="1:14" x14ac:dyDescent="0.4">
      <c r="A18" s="33" t="s">
        <v>47</v>
      </c>
      <c r="B18" s="493" t="s">
        <v>48</v>
      </c>
      <c r="C18" s="494"/>
      <c r="D18" s="494"/>
      <c r="E18" s="494"/>
      <c r="F18" s="494"/>
      <c r="G18" s="494"/>
      <c r="H18" s="494"/>
      <c r="I18" s="494"/>
      <c r="J18" s="34"/>
      <c r="K18" s="463"/>
      <c r="L18" s="461"/>
    </row>
    <row r="19" spans="1:14" ht="23.15" x14ac:dyDescent="0.4">
      <c r="A19" s="33" t="s">
        <v>49</v>
      </c>
      <c r="B19" s="40" t="s">
        <v>382</v>
      </c>
      <c r="C19" s="36">
        <v>0</v>
      </c>
      <c r="D19" s="36">
        <v>0</v>
      </c>
      <c r="E19" s="26">
        <f>C19+D19</f>
        <v>0</v>
      </c>
      <c r="F19" s="36">
        <v>0</v>
      </c>
      <c r="G19" s="36">
        <v>0</v>
      </c>
      <c r="H19" s="26">
        <f>F19+G19</f>
        <v>0</v>
      </c>
      <c r="I19" s="26">
        <f>E19+H19</f>
        <v>0</v>
      </c>
      <c r="J19" s="34" t="s">
        <v>430</v>
      </c>
      <c r="K19" s="463"/>
      <c r="L19" s="461"/>
    </row>
    <row r="20" spans="1:14" x14ac:dyDescent="0.4">
      <c r="A20" s="33" t="s">
        <v>50</v>
      </c>
      <c r="B20" s="35" t="s">
        <v>383</v>
      </c>
      <c r="C20" s="36">
        <v>0</v>
      </c>
      <c r="D20" s="36">
        <v>0</v>
      </c>
      <c r="E20" s="26">
        <f t="shared" ref="E20:E30" si="4">C20+D20</f>
        <v>0</v>
      </c>
      <c r="F20" s="36">
        <v>0</v>
      </c>
      <c r="G20" s="36">
        <v>0</v>
      </c>
      <c r="H20" s="26">
        <f t="shared" ref="H20:H23" si="5">F20+G20</f>
        <v>0</v>
      </c>
      <c r="I20" s="26">
        <f t="shared" ref="I20:I23" si="6">E20+H20</f>
        <v>0</v>
      </c>
      <c r="J20" s="34" t="s">
        <v>430</v>
      </c>
      <c r="K20" s="463"/>
      <c r="L20" s="461"/>
    </row>
    <row r="21" spans="1:14" x14ac:dyDescent="0.4">
      <c r="A21" s="33" t="s">
        <v>51</v>
      </c>
      <c r="B21" s="35" t="s">
        <v>399</v>
      </c>
      <c r="C21" s="36">
        <v>0</v>
      </c>
      <c r="D21" s="36">
        <v>0</v>
      </c>
      <c r="E21" s="26">
        <f t="shared" si="4"/>
        <v>0</v>
      </c>
      <c r="F21" s="36">
        <v>0</v>
      </c>
      <c r="G21" s="36">
        <v>0</v>
      </c>
      <c r="H21" s="26">
        <f t="shared" si="5"/>
        <v>0</v>
      </c>
      <c r="I21" s="26">
        <f t="shared" si="6"/>
        <v>0</v>
      </c>
      <c r="J21" s="34" t="s">
        <v>430</v>
      </c>
      <c r="K21" s="463"/>
      <c r="L21" s="461"/>
    </row>
    <row r="22" spans="1:14" x14ac:dyDescent="0.4">
      <c r="A22" s="33" t="s">
        <v>52</v>
      </c>
      <c r="B22" s="35" t="s">
        <v>400</v>
      </c>
      <c r="C22" s="36">
        <v>0</v>
      </c>
      <c r="D22" s="36">
        <v>0</v>
      </c>
      <c r="E22" s="26">
        <f t="shared" si="4"/>
        <v>0</v>
      </c>
      <c r="F22" s="36">
        <v>0</v>
      </c>
      <c r="G22" s="36">
        <v>0</v>
      </c>
      <c r="H22" s="26">
        <f t="shared" si="5"/>
        <v>0</v>
      </c>
      <c r="I22" s="26">
        <f t="shared" si="6"/>
        <v>0</v>
      </c>
      <c r="J22" s="34" t="s">
        <v>430</v>
      </c>
      <c r="K22" s="463"/>
      <c r="L22" s="461"/>
    </row>
    <row r="23" spans="1:14" x14ac:dyDescent="0.4">
      <c r="A23" s="33" t="s">
        <v>53</v>
      </c>
      <c r="B23" s="41" t="s">
        <v>401</v>
      </c>
      <c r="C23" s="36">
        <v>0</v>
      </c>
      <c r="D23" s="36">
        <v>0</v>
      </c>
      <c r="E23" s="43">
        <f t="shared" si="4"/>
        <v>0</v>
      </c>
      <c r="F23" s="36">
        <v>0</v>
      </c>
      <c r="G23" s="36">
        <v>0</v>
      </c>
      <c r="H23" s="26">
        <f t="shared" si="5"/>
        <v>0</v>
      </c>
      <c r="I23" s="26">
        <f t="shared" si="6"/>
        <v>0</v>
      </c>
      <c r="J23" s="42" t="s">
        <v>430</v>
      </c>
      <c r="K23" s="465"/>
      <c r="L23" s="461"/>
    </row>
    <row r="24" spans="1:14" x14ac:dyDescent="0.4">
      <c r="A24" s="33" t="s">
        <v>384</v>
      </c>
      <c r="B24" s="41" t="s">
        <v>402</v>
      </c>
      <c r="C24" s="439" t="s">
        <v>525</v>
      </c>
      <c r="D24" s="439" t="s">
        <v>525</v>
      </c>
      <c r="E24" s="439" t="s">
        <v>525</v>
      </c>
      <c r="F24" s="439" t="s">
        <v>525</v>
      </c>
      <c r="G24" s="439" t="s">
        <v>525</v>
      </c>
      <c r="H24" s="439" t="s">
        <v>525</v>
      </c>
      <c r="I24" s="439" t="s">
        <v>525</v>
      </c>
      <c r="J24" s="440" t="s">
        <v>431</v>
      </c>
      <c r="K24" s="487" t="s">
        <v>546</v>
      </c>
      <c r="L24" s="487"/>
      <c r="M24" s="473"/>
      <c r="N24" s="473"/>
    </row>
    <row r="25" spans="1:14" s="39" customFormat="1" x14ac:dyDescent="0.4">
      <c r="A25" s="391" t="s">
        <v>403</v>
      </c>
      <c r="B25" s="97" t="s">
        <v>404</v>
      </c>
      <c r="C25" s="439" t="s">
        <v>525</v>
      </c>
      <c r="D25" s="439" t="s">
        <v>525</v>
      </c>
      <c r="E25" s="439" t="s">
        <v>525</v>
      </c>
      <c r="F25" s="439" t="s">
        <v>525</v>
      </c>
      <c r="G25" s="439" t="s">
        <v>525</v>
      </c>
      <c r="H25" s="439" t="s">
        <v>525</v>
      </c>
      <c r="I25" s="439" t="s">
        <v>525</v>
      </c>
      <c r="J25" s="440" t="s">
        <v>431</v>
      </c>
      <c r="K25" s="487" t="s">
        <v>546</v>
      </c>
      <c r="L25" s="487"/>
      <c r="M25" s="473"/>
      <c r="N25" s="473"/>
    </row>
    <row r="26" spans="1:14" x14ac:dyDescent="0.4">
      <c r="A26" s="33" t="s">
        <v>405</v>
      </c>
      <c r="B26" s="41" t="s">
        <v>407</v>
      </c>
      <c r="C26" s="439" t="s">
        <v>525</v>
      </c>
      <c r="D26" s="439" t="s">
        <v>525</v>
      </c>
      <c r="E26" s="439" t="s">
        <v>525</v>
      </c>
      <c r="F26" s="439" t="s">
        <v>525</v>
      </c>
      <c r="G26" s="439" t="s">
        <v>525</v>
      </c>
      <c r="H26" s="439" t="s">
        <v>525</v>
      </c>
      <c r="I26" s="439" t="s">
        <v>525</v>
      </c>
      <c r="J26" s="440" t="s">
        <v>431</v>
      </c>
      <c r="K26" s="487" t="s">
        <v>546</v>
      </c>
      <c r="L26" s="487"/>
      <c r="M26" s="473"/>
      <c r="N26" s="473"/>
    </row>
    <row r="27" spans="1:14" x14ac:dyDescent="0.4">
      <c r="A27" s="33" t="s">
        <v>406</v>
      </c>
      <c r="B27" s="41" t="s">
        <v>408</v>
      </c>
      <c r="C27" s="439" t="s">
        <v>525</v>
      </c>
      <c r="D27" s="439" t="s">
        <v>525</v>
      </c>
      <c r="E27" s="439" t="s">
        <v>525</v>
      </c>
      <c r="F27" s="439" t="s">
        <v>525</v>
      </c>
      <c r="G27" s="439" t="s">
        <v>525</v>
      </c>
      <c r="H27" s="439" t="s">
        <v>525</v>
      </c>
      <c r="I27" s="439" t="s">
        <v>525</v>
      </c>
      <c r="J27" s="440" t="s">
        <v>431</v>
      </c>
      <c r="K27" s="487" t="s">
        <v>546</v>
      </c>
      <c r="L27" s="487"/>
      <c r="M27" s="473"/>
      <c r="N27" s="473"/>
    </row>
    <row r="28" spans="1:14" s="39" customFormat="1" x14ac:dyDescent="0.4">
      <c r="A28" s="391" t="s">
        <v>409</v>
      </c>
      <c r="B28" s="97" t="s">
        <v>412</v>
      </c>
      <c r="C28" s="401">
        <f>C29+C30+C31</f>
        <v>0</v>
      </c>
      <c r="D28" s="401">
        <f>D29+D30+D31</f>
        <v>0</v>
      </c>
      <c r="E28" s="400">
        <f t="shared" si="4"/>
        <v>0</v>
      </c>
      <c r="F28" s="401">
        <f>F29+F30+F31</f>
        <v>0</v>
      </c>
      <c r="G28" s="401">
        <f>G29+G30+G31</f>
        <v>0</v>
      </c>
      <c r="H28" s="22">
        <f t="shared" ref="H28:H30" si="7">F28+G28</f>
        <v>0</v>
      </c>
      <c r="I28" s="22">
        <f t="shared" ref="I28:I31" si="8">E28+H28</f>
        <v>0</v>
      </c>
      <c r="J28" s="34" t="s">
        <v>430</v>
      </c>
      <c r="K28" s="464"/>
      <c r="L28" s="468"/>
    </row>
    <row r="29" spans="1:14" x14ac:dyDescent="0.4">
      <c r="A29" s="33" t="s">
        <v>410</v>
      </c>
      <c r="B29" s="41" t="s">
        <v>413</v>
      </c>
      <c r="C29" s="36">
        <v>0</v>
      </c>
      <c r="D29" s="36">
        <v>0</v>
      </c>
      <c r="E29" s="43">
        <f t="shared" si="4"/>
        <v>0</v>
      </c>
      <c r="F29" s="36">
        <v>0</v>
      </c>
      <c r="G29" s="36">
        <v>0</v>
      </c>
      <c r="H29" s="26">
        <f t="shared" si="7"/>
        <v>0</v>
      </c>
      <c r="I29" s="26">
        <f t="shared" si="8"/>
        <v>0</v>
      </c>
      <c r="J29" s="34" t="s">
        <v>430</v>
      </c>
      <c r="K29" s="463"/>
      <c r="L29" s="461"/>
    </row>
    <row r="30" spans="1:14" x14ac:dyDescent="0.4">
      <c r="A30" s="33" t="s">
        <v>411</v>
      </c>
      <c r="B30" s="41" t="s">
        <v>414</v>
      </c>
      <c r="C30" s="36">
        <v>0</v>
      </c>
      <c r="D30" s="36">
        <v>0</v>
      </c>
      <c r="E30" s="43">
        <f t="shared" si="4"/>
        <v>0</v>
      </c>
      <c r="F30" s="36">
        <v>0</v>
      </c>
      <c r="G30" s="36">
        <v>0</v>
      </c>
      <c r="H30" s="26">
        <f t="shared" si="7"/>
        <v>0</v>
      </c>
      <c r="I30" s="26">
        <f t="shared" si="8"/>
        <v>0</v>
      </c>
      <c r="J30" s="34" t="s">
        <v>430</v>
      </c>
      <c r="K30" s="463"/>
      <c r="L30" s="461"/>
    </row>
    <row r="31" spans="1:14" ht="23.15" x14ac:dyDescent="0.4">
      <c r="A31" s="33" t="s">
        <v>535</v>
      </c>
      <c r="B31" s="96" t="s">
        <v>536</v>
      </c>
      <c r="C31" s="36">
        <v>0</v>
      </c>
      <c r="D31" s="36">
        <v>0</v>
      </c>
      <c r="E31" s="43">
        <f t="shared" ref="E31" si="9">SUM(C31:D31)</f>
        <v>0</v>
      </c>
      <c r="F31" s="36">
        <v>0</v>
      </c>
      <c r="G31" s="36">
        <v>0</v>
      </c>
      <c r="H31" s="26">
        <f t="shared" ref="H31" si="10">SUM(F31:G31)</f>
        <v>0</v>
      </c>
      <c r="I31" s="26">
        <f t="shared" si="8"/>
        <v>0</v>
      </c>
      <c r="J31" s="34" t="s">
        <v>430</v>
      </c>
      <c r="K31" s="463"/>
      <c r="L31" s="461"/>
    </row>
    <row r="32" spans="1:14" s="39" customFormat="1" ht="23.15" x14ac:dyDescent="0.4">
      <c r="A32" s="33"/>
      <c r="B32" s="37" t="s">
        <v>54</v>
      </c>
      <c r="C32" s="456">
        <f>C19+C20+C21+C22+C23+C28</f>
        <v>0</v>
      </c>
      <c r="D32" s="456">
        <f>D19+D20+D21+D22+D23+D28</f>
        <v>0</v>
      </c>
      <c r="E32" s="22">
        <f>C32+D32</f>
        <v>0</v>
      </c>
      <c r="F32" s="456">
        <f>F19+F20+F21+F22+F23+F28</f>
        <v>0</v>
      </c>
      <c r="G32" s="456">
        <f>G19+G20+G21+G22+G23+G28</f>
        <v>0</v>
      </c>
      <c r="H32" s="22">
        <f>F32+G32</f>
        <v>0</v>
      </c>
      <c r="I32" s="22">
        <f>E32+H32</f>
        <v>0</v>
      </c>
      <c r="J32" s="38"/>
      <c r="K32" s="466" t="e">
        <f>E32/E45</f>
        <v>#DIV/0!</v>
      </c>
      <c r="L32" s="456" t="s">
        <v>559</v>
      </c>
    </row>
    <row r="33" spans="1:15" x14ac:dyDescent="0.4">
      <c r="A33" s="33">
        <v>4</v>
      </c>
      <c r="B33" s="493" t="s">
        <v>55</v>
      </c>
      <c r="C33" s="494"/>
      <c r="D33" s="494"/>
      <c r="E33" s="494"/>
      <c r="F33" s="494"/>
      <c r="G33" s="494"/>
      <c r="H33" s="494"/>
      <c r="I33" s="494"/>
      <c r="J33" s="34"/>
      <c r="K33" s="463"/>
      <c r="L33" s="461"/>
    </row>
    <row r="34" spans="1:15" x14ac:dyDescent="0.4">
      <c r="A34" s="33" t="s">
        <v>56</v>
      </c>
      <c r="B34" s="35" t="s">
        <v>57</v>
      </c>
      <c r="C34" s="36">
        <v>0</v>
      </c>
      <c r="D34" s="36">
        <v>0</v>
      </c>
      <c r="E34" s="26">
        <f>C34+D34</f>
        <v>0</v>
      </c>
      <c r="F34" s="36">
        <v>0</v>
      </c>
      <c r="G34" s="36">
        <v>0</v>
      </c>
      <c r="H34" s="26">
        <f>F34+G34</f>
        <v>0</v>
      </c>
      <c r="I34" s="26">
        <f>E34+H34</f>
        <v>0</v>
      </c>
      <c r="J34" s="34" t="s">
        <v>430</v>
      </c>
      <c r="K34" s="463"/>
      <c r="L34" s="461"/>
    </row>
    <row r="35" spans="1:15" x14ac:dyDescent="0.4">
      <c r="A35" s="33" t="s">
        <v>58</v>
      </c>
      <c r="B35" s="35" t="s">
        <v>389</v>
      </c>
      <c r="C35" s="36">
        <v>0</v>
      </c>
      <c r="D35" s="36">
        <v>0</v>
      </c>
      <c r="E35" s="26">
        <f t="shared" ref="E35:E39" si="11">C35+D35</f>
        <v>0</v>
      </c>
      <c r="F35" s="36">
        <v>0</v>
      </c>
      <c r="G35" s="36">
        <v>0</v>
      </c>
      <c r="H35" s="26">
        <f t="shared" ref="H35:H39" si="12">F35+G35</f>
        <v>0</v>
      </c>
      <c r="I35" s="26">
        <f t="shared" ref="I35:I40" si="13">E35+H35</f>
        <v>0</v>
      </c>
      <c r="J35" s="34" t="s">
        <v>430</v>
      </c>
      <c r="K35" s="463"/>
      <c r="L35" s="461"/>
    </row>
    <row r="36" spans="1:15" x14ac:dyDescent="0.4">
      <c r="A36" s="33" t="s">
        <v>59</v>
      </c>
      <c r="B36" s="35" t="s">
        <v>393</v>
      </c>
      <c r="C36" s="36">
        <v>0</v>
      </c>
      <c r="D36" s="36">
        <v>0</v>
      </c>
      <c r="E36" s="26">
        <f t="shared" si="11"/>
        <v>0</v>
      </c>
      <c r="F36" s="36">
        <v>0</v>
      </c>
      <c r="G36" s="36">
        <v>0</v>
      </c>
      <c r="H36" s="26">
        <f t="shared" si="12"/>
        <v>0</v>
      </c>
      <c r="I36" s="26">
        <f t="shared" si="13"/>
        <v>0</v>
      </c>
      <c r="J36" s="34" t="s">
        <v>430</v>
      </c>
      <c r="K36" s="463"/>
      <c r="L36" s="461"/>
    </row>
    <row r="37" spans="1:15" x14ac:dyDescent="0.4">
      <c r="A37" s="33" t="s">
        <v>390</v>
      </c>
      <c r="B37" s="35" t="s">
        <v>394</v>
      </c>
      <c r="C37" s="36">
        <v>0</v>
      </c>
      <c r="D37" s="36">
        <v>0</v>
      </c>
      <c r="E37" s="43">
        <f t="shared" si="11"/>
        <v>0</v>
      </c>
      <c r="F37" s="36">
        <v>0</v>
      </c>
      <c r="G37" s="36">
        <v>0</v>
      </c>
      <c r="H37" s="26">
        <f t="shared" si="12"/>
        <v>0</v>
      </c>
      <c r="I37" s="26">
        <f t="shared" si="13"/>
        <v>0</v>
      </c>
      <c r="J37" s="34" t="s">
        <v>430</v>
      </c>
      <c r="K37" s="463"/>
      <c r="L37" s="461"/>
    </row>
    <row r="38" spans="1:15" x14ac:dyDescent="0.4">
      <c r="A38" s="33" t="s">
        <v>387</v>
      </c>
      <c r="B38" s="35" t="s">
        <v>388</v>
      </c>
      <c r="C38" s="36">
        <v>0</v>
      </c>
      <c r="D38" s="36">
        <v>0</v>
      </c>
      <c r="E38" s="43">
        <f t="shared" si="11"/>
        <v>0</v>
      </c>
      <c r="F38" s="36">
        <v>0</v>
      </c>
      <c r="G38" s="36">
        <v>0</v>
      </c>
      <c r="H38" s="26">
        <f t="shared" si="12"/>
        <v>0</v>
      </c>
      <c r="I38" s="26">
        <f t="shared" si="13"/>
        <v>0</v>
      </c>
      <c r="J38" s="34" t="s">
        <v>430</v>
      </c>
      <c r="K38" s="463"/>
      <c r="L38" s="461"/>
    </row>
    <row r="39" spans="1:15" x14ac:dyDescent="0.4">
      <c r="A39" s="33" t="s">
        <v>386</v>
      </c>
      <c r="B39" s="35" t="s">
        <v>60</v>
      </c>
      <c r="C39" s="36">
        <v>0</v>
      </c>
      <c r="D39" s="36">
        <v>0</v>
      </c>
      <c r="E39" s="43">
        <f t="shared" si="11"/>
        <v>0</v>
      </c>
      <c r="F39" s="36">
        <v>0</v>
      </c>
      <c r="G39" s="36">
        <v>0</v>
      </c>
      <c r="H39" s="26">
        <f t="shared" si="12"/>
        <v>0</v>
      </c>
      <c r="I39" s="26">
        <f t="shared" si="13"/>
        <v>0</v>
      </c>
      <c r="J39" s="34" t="s">
        <v>430</v>
      </c>
      <c r="K39" s="463"/>
      <c r="L39" s="461"/>
    </row>
    <row r="40" spans="1:15" s="39" customFormat="1" x14ac:dyDescent="0.4">
      <c r="A40" s="391"/>
      <c r="B40" s="392" t="s">
        <v>433</v>
      </c>
      <c r="C40" s="393">
        <f>SUM(C34:C39)</f>
        <v>0</v>
      </c>
      <c r="D40" s="393">
        <f>SUM(D34:D39)</f>
        <v>0</v>
      </c>
      <c r="E40" s="394">
        <f>SUM(C40:D40)</f>
        <v>0</v>
      </c>
      <c r="F40" s="393">
        <f>SUM(F34:F39)</f>
        <v>0</v>
      </c>
      <c r="G40" s="393">
        <f>SUM(G34:G39)</f>
        <v>0</v>
      </c>
      <c r="H40" s="394">
        <f>SUM(F40:G40)</f>
        <v>0</v>
      </c>
      <c r="I40" s="394">
        <f t="shared" si="13"/>
        <v>0</v>
      </c>
      <c r="J40" s="38" t="s">
        <v>430</v>
      </c>
      <c r="K40" s="464"/>
      <c r="L40" s="468"/>
    </row>
    <row r="41" spans="1:15" x14ac:dyDescent="0.4">
      <c r="A41" s="33"/>
      <c r="B41" s="388" t="s">
        <v>434</v>
      </c>
      <c r="C41" s="389"/>
      <c r="D41" s="389"/>
      <c r="E41" s="390"/>
      <c r="F41" s="389"/>
      <c r="G41" s="389"/>
      <c r="H41" s="390"/>
      <c r="I41" s="390"/>
      <c r="J41" s="34"/>
      <c r="K41" s="463"/>
      <c r="L41" s="461"/>
    </row>
    <row r="42" spans="1:15" x14ac:dyDescent="0.4">
      <c r="A42" s="33" t="s">
        <v>77</v>
      </c>
      <c r="B42" s="35" t="s">
        <v>440</v>
      </c>
      <c r="C42" s="36">
        <v>0</v>
      </c>
      <c r="D42" s="36">
        <v>0</v>
      </c>
      <c r="E42" s="26">
        <f>C42+D42</f>
        <v>0</v>
      </c>
      <c r="F42" s="36">
        <v>0</v>
      </c>
      <c r="G42" s="36">
        <v>0</v>
      </c>
      <c r="H42" s="26">
        <f>F42+G42</f>
        <v>0</v>
      </c>
      <c r="I42" s="26">
        <f>E42+H42</f>
        <v>0</v>
      </c>
      <c r="J42" s="34" t="s">
        <v>430</v>
      </c>
      <c r="K42" s="463"/>
      <c r="L42" s="461"/>
    </row>
    <row r="43" spans="1:15" ht="23.15" x14ac:dyDescent="0.4">
      <c r="A43" s="33" t="s">
        <v>83</v>
      </c>
      <c r="B43" s="35" t="s">
        <v>435</v>
      </c>
      <c r="C43" s="36">
        <v>0</v>
      </c>
      <c r="D43" s="36">
        <v>0</v>
      </c>
      <c r="E43" s="26">
        <f>C43+D43</f>
        <v>0</v>
      </c>
      <c r="F43" s="36">
        <v>0</v>
      </c>
      <c r="G43" s="36">
        <v>0</v>
      </c>
      <c r="H43" s="26">
        <f>F43+G43</f>
        <v>0</v>
      </c>
      <c r="I43" s="26">
        <f>E43+H43</f>
        <v>0</v>
      </c>
      <c r="J43" s="34" t="s">
        <v>430</v>
      </c>
      <c r="K43" s="463"/>
      <c r="L43" s="461"/>
    </row>
    <row r="44" spans="1:15" s="39" customFormat="1" ht="35.6" x14ac:dyDescent="0.4">
      <c r="A44" s="391"/>
      <c r="B44" s="395" t="s">
        <v>432</v>
      </c>
      <c r="C44" s="396">
        <f>SUM(C42:C43)</f>
        <v>0</v>
      </c>
      <c r="D44" s="396">
        <f>SUM(D42:D43)</f>
        <v>0</v>
      </c>
      <c r="E44" s="397">
        <f>SUM(C44:D44)</f>
        <v>0</v>
      </c>
      <c r="F44" s="396">
        <f>SUM(F42:F43)</f>
        <v>0</v>
      </c>
      <c r="G44" s="396">
        <f>SUM(G42:G43)</f>
        <v>0</v>
      </c>
      <c r="H44" s="397">
        <f>SUM(F44:G44)</f>
        <v>0</v>
      </c>
      <c r="I44" s="397">
        <f>E44+H44</f>
        <v>0</v>
      </c>
      <c r="J44" s="38" t="s">
        <v>430</v>
      </c>
      <c r="K44" s="466" t="e">
        <f>E44/(E14+E17+E40+E48)</f>
        <v>#DIV/0!</v>
      </c>
      <c r="L44" s="418" t="s">
        <v>560</v>
      </c>
    </row>
    <row r="45" spans="1:15" s="39" customFormat="1" x14ac:dyDescent="0.4">
      <c r="A45" s="33"/>
      <c r="B45" s="37" t="s">
        <v>61</v>
      </c>
      <c r="C45" s="456">
        <f>C40+C44</f>
        <v>0</v>
      </c>
      <c r="D45" s="456">
        <f>D40+D44</f>
        <v>0</v>
      </c>
      <c r="E45" s="22">
        <f>C45+D45</f>
        <v>0</v>
      </c>
      <c r="F45" s="456">
        <f>F40+F44</f>
        <v>0</v>
      </c>
      <c r="G45" s="456">
        <f>G40+G44</f>
        <v>0</v>
      </c>
      <c r="H45" s="22">
        <f>F45+G45</f>
        <v>0</v>
      </c>
      <c r="I45" s="22">
        <f>E45+H45</f>
        <v>0</v>
      </c>
      <c r="J45" s="38" t="s">
        <v>430</v>
      </c>
      <c r="K45" s="464"/>
      <c r="L45" s="468"/>
    </row>
    <row r="46" spans="1:15" x14ac:dyDescent="0.4">
      <c r="A46" s="33" t="s">
        <v>62</v>
      </c>
      <c r="B46" s="493" t="s">
        <v>63</v>
      </c>
      <c r="C46" s="494"/>
      <c r="D46" s="494"/>
      <c r="E46" s="494"/>
      <c r="F46" s="494"/>
      <c r="G46" s="494"/>
      <c r="H46" s="494"/>
      <c r="I46" s="494"/>
      <c r="J46" s="34"/>
      <c r="K46" s="463"/>
      <c r="L46" s="461"/>
    </row>
    <row r="47" spans="1:15" s="39" customFormat="1" x14ac:dyDescent="0.4">
      <c r="A47" s="391" t="s">
        <v>64</v>
      </c>
      <c r="B47" s="398" t="s">
        <v>65</v>
      </c>
      <c r="C47" s="399">
        <f>C48+C49</f>
        <v>0</v>
      </c>
      <c r="D47" s="399">
        <f>D48+D49</f>
        <v>0</v>
      </c>
      <c r="E47" s="400">
        <f>C47+D47</f>
        <v>0</v>
      </c>
      <c r="F47" s="399">
        <f>F48+F49</f>
        <v>0</v>
      </c>
      <c r="G47" s="399">
        <f>G48+G49</f>
        <v>0</v>
      </c>
      <c r="H47" s="22">
        <f>F47+G47</f>
        <v>0</v>
      </c>
      <c r="I47" s="22">
        <f>E47+H47</f>
        <v>0</v>
      </c>
      <c r="J47" s="38" t="s">
        <v>430</v>
      </c>
      <c r="K47" s="464"/>
      <c r="L47" s="468"/>
      <c r="M47" s="471"/>
      <c r="N47" s="471"/>
      <c r="O47" s="471"/>
    </row>
    <row r="48" spans="1:15" x14ac:dyDescent="0.4">
      <c r="A48" s="33" t="s">
        <v>66</v>
      </c>
      <c r="B48" s="35" t="s">
        <v>67</v>
      </c>
      <c r="C48" s="36">
        <v>0</v>
      </c>
      <c r="D48" s="36">
        <v>0</v>
      </c>
      <c r="E48" s="43">
        <f t="shared" ref="E48:E51" si="14">C48+D48</f>
        <v>0</v>
      </c>
      <c r="F48" s="36">
        <v>0</v>
      </c>
      <c r="G48" s="36">
        <v>0</v>
      </c>
      <c r="H48" s="26">
        <f t="shared" ref="H48:H51" si="15">F48+G48</f>
        <v>0</v>
      </c>
      <c r="I48" s="26">
        <f t="shared" ref="I48:I51" si="16">E48+H48</f>
        <v>0</v>
      </c>
      <c r="J48" s="34" t="s">
        <v>430</v>
      </c>
      <c r="K48" s="463"/>
      <c r="L48" s="461"/>
      <c r="M48" s="472"/>
      <c r="N48" s="472"/>
      <c r="O48" s="472"/>
    </row>
    <row r="49" spans="1:15" x14ac:dyDescent="0.4">
      <c r="A49" s="33" t="s">
        <v>68</v>
      </c>
      <c r="B49" s="35" t="s">
        <v>69</v>
      </c>
      <c r="C49" s="36">
        <v>0</v>
      </c>
      <c r="D49" s="36">
        <v>0</v>
      </c>
      <c r="E49" s="43">
        <f t="shared" si="14"/>
        <v>0</v>
      </c>
      <c r="F49" s="36">
        <v>0</v>
      </c>
      <c r="G49" s="36">
        <v>0</v>
      </c>
      <c r="H49" s="26">
        <f t="shared" si="15"/>
        <v>0</v>
      </c>
      <c r="I49" s="26">
        <f t="shared" si="16"/>
        <v>0</v>
      </c>
      <c r="J49" s="34" t="s">
        <v>430</v>
      </c>
      <c r="K49" s="463"/>
      <c r="L49" s="461"/>
      <c r="M49" s="472"/>
      <c r="N49" s="472"/>
      <c r="O49" s="472"/>
    </row>
    <row r="50" spans="1:15" x14ac:dyDescent="0.4">
      <c r="A50" s="33" t="s">
        <v>391</v>
      </c>
      <c r="B50" s="35" t="s">
        <v>70</v>
      </c>
      <c r="C50" s="370" t="s">
        <v>525</v>
      </c>
      <c r="D50" s="370" t="s">
        <v>525</v>
      </c>
      <c r="E50" s="370" t="s">
        <v>525</v>
      </c>
      <c r="F50" s="370" t="s">
        <v>525</v>
      </c>
      <c r="G50" s="370" t="s">
        <v>525</v>
      </c>
      <c r="H50" s="370" t="s">
        <v>525</v>
      </c>
      <c r="I50" s="370" t="s">
        <v>525</v>
      </c>
      <c r="J50" s="34" t="s">
        <v>431</v>
      </c>
      <c r="K50" s="485" t="s">
        <v>546</v>
      </c>
      <c r="L50" s="486"/>
      <c r="M50" s="473"/>
      <c r="N50" s="473"/>
      <c r="O50" s="473"/>
    </row>
    <row r="51" spans="1:15" ht="23.15" x14ac:dyDescent="0.4">
      <c r="A51" s="33" t="s">
        <v>71</v>
      </c>
      <c r="B51" s="35" t="s">
        <v>72</v>
      </c>
      <c r="C51" s="36">
        <v>0</v>
      </c>
      <c r="D51" s="36">
        <v>0</v>
      </c>
      <c r="E51" s="43">
        <f t="shared" si="14"/>
        <v>0</v>
      </c>
      <c r="F51" s="36">
        <v>0</v>
      </c>
      <c r="G51" s="36">
        <v>0</v>
      </c>
      <c r="H51" s="26">
        <f t="shared" si="15"/>
        <v>0</v>
      </c>
      <c r="I51" s="26">
        <f t="shared" si="16"/>
        <v>0</v>
      </c>
      <c r="J51" s="34" t="s">
        <v>430</v>
      </c>
      <c r="K51" s="467" t="e">
        <f>E51/(E14+E17+E45)</f>
        <v>#DIV/0!</v>
      </c>
      <c r="L51" s="458" t="s">
        <v>558</v>
      </c>
      <c r="M51" s="472"/>
      <c r="N51" s="472"/>
      <c r="O51" s="472"/>
    </row>
    <row r="52" spans="1:15" x14ac:dyDescent="0.4">
      <c r="A52" s="33" t="s">
        <v>415</v>
      </c>
      <c r="B52" s="35" t="s">
        <v>416</v>
      </c>
      <c r="C52" s="370" t="s">
        <v>525</v>
      </c>
      <c r="D52" s="370" t="s">
        <v>525</v>
      </c>
      <c r="E52" s="370" t="s">
        <v>525</v>
      </c>
      <c r="F52" s="370" t="s">
        <v>525</v>
      </c>
      <c r="G52" s="370" t="s">
        <v>525</v>
      </c>
      <c r="H52" s="370" t="s">
        <v>525</v>
      </c>
      <c r="I52" s="370" t="s">
        <v>525</v>
      </c>
      <c r="J52" s="34" t="s">
        <v>431</v>
      </c>
      <c r="K52" s="485" t="s">
        <v>546</v>
      </c>
      <c r="L52" s="486"/>
      <c r="M52" s="473"/>
      <c r="N52" s="473"/>
      <c r="O52" s="473"/>
    </row>
    <row r="53" spans="1:15" s="39" customFormat="1" x14ac:dyDescent="0.4">
      <c r="A53" s="33"/>
      <c r="B53" s="37" t="s">
        <v>73</v>
      </c>
      <c r="C53" s="456">
        <f>C47+C51</f>
        <v>0</v>
      </c>
      <c r="D53" s="456">
        <f>D47+D51</f>
        <v>0</v>
      </c>
      <c r="E53" s="22">
        <f>C53+D53</f>
        <v>0</v>
      </c>
      <c r="F53" s="456">
        <f>F47+F51</f>
        <v>0</v>
      </c>
      <c r="G53" s="456">
        <f>G47+G51</f>
        <v>0</v>
      </c>
      <c r="H53" s="22">
        <f>F53+G53</f>
        <v>0</v>
      </c>
      <c r="I53" s="22">
        <f>E53+H53</f>
        <v>0</v>
      </c>
      <c r="J53" s="38"/>
      <c r="K53" s="464"/>
      <c r="L53" s="468"/>
      <c r="M53" s="471"/>
      <c r="N53" s="471"/>
      <c r="O53" s="471"/>
    </row>
    <row r="54" spans="1:15" s="39" customFormat="1" x14ac:dyDescent="0.4">
      <c r="A54" s="33" t="s">
        <v>436</v>
      </c>
      <c r="B54" s="37" t="s">
        <v>437</v>
      </c>
      <c r="C54" s="456" t="s">
        <v>428</v>
      </c>
      <c r="D54" s="456" t="s">
        <v>428</v>
      </c>
      <c r="E54" s="22" t="s">
        <v>428</v>
      </c>
      <c r="F54" s="376">
        <v>0</v>
      </c>
      <c r="G54" s="376">
        <v>0</v>
      </c>
      <c r="H54" s="22">
        <f>SUM(F54:G54)</f>
        <v>0</v>
      </c>
      <c r="I54" s="22">
        <f>H54</f>
        <v>0</v>
      </c>
      <c r="J54" s="403"/>
      <c r="K54" s="464"/>
      <c r="L54" s="468"/>
    </row>
    <row r="55" spans="1:15" s="39" customFormat="1" ht="23.15" customHeight="1" x14ac:dyDescent="0.4">
      <c r="A55" s="33" t="s">
        <v>438</v>
      </c>
      <c r="B55" s="398" t="s">
        <v>537</v>
      </c>
      <c r="C55" s="456"/>
      <c r="D55" s="456"/>
      <c r="E55" s="456"/>
      <c r="F55" s="456"/>
      <c r="G55" s="456"/>
      <c r="H55" s="456"/>
      <c r="I55" s="456"/>
      <c r="J55" s="34"/>
      <c r="K55" s="464"/>
      <c r="L55" s="468"/>
    </row>
    <row r="56" spans="1:15" s="39" customFormat="1" ht="23.15" x14ac:dyDescent="0.4">
      <c r="A56" s="33" t="s">
        <v>441</v>
      </c>
      <c r="B56" s="445" t="s">
        <v>538</v>
      </c>
      <c r="C56" s="444">
        <v>0</v>
      </c>
      <c r="D56" s="444">
        <v>0</v>
      </c>
      <c r="E56" s="27">
        <f>SUM(C56:D56)</f>
        <v>0</v>
      </c>
      <c r="F56" s="444">
        <v>0</v>
      </c>
      <c r="G56" s="444">
        <v>0</v>
      </c>
      <c r="H56" s="27">
        <f>SUM(F56:G56)</f>
        <v>0</v>
      </c>
      <c r="I56" s="26">
        <f t="shared" ref="I56:I57" si="17">E56+H56</f>
        <v>0</v>
      </c>
      <c r="J56" s="34" t="s">
        <v>430</v>
      </c>
      <c r="K56" s="464" t="e">
        <f>E56/(E11+E12+E13+E16+E19+E20+E21+E23+E28+E45+E48+E61)</f>
        <v>#DIV/0!</v>
      </c>
      <c r="L56" s="459" t="s">
        <v>556</v>
      </c>
    </row>
    <row r="57" spans="1:15" s="39" customFormat="1" ht="35.15" customHeight="1" x14ac:dyDescent="0.4">
      <c r="A57" s="33" t="s">
        <v>539</v>
      </c>
      <c r="B57" s="445" t="s">
        <v>540</v>
      </c>
      <c r="C57" s="444">
        <v>0</v>
      </c>
      <c r="D57" s="444">
        <v>0</v>
      </c>
      <c r="E57" s="27">
        <f>SUM(C57:D57)</f>
        <v>0</v>
      </c>
      <c r="F57" s="444">
        <v>0</v>
      </c>
      <c r="G57" s="444">
        <v>0</v>
      </c>
      <c r="H57" s="27">
        <f>SUM(F57:G57)</f>
        <v>0</v>
      </c>
      <c r="I57" s="26">
        <f t="shared" si="17"/>
        <v>0</v>
      </c>
      <c r="J57" s="34" t="s">
        <v>430</v>
      </c>
      <c r="K57" s="467" t="e">
        <f>E57/(E14+E17+E45)</f>
        <v>#DIV/0!</v>
      </c>
      <c r="L57" s="459" t="s">
        <v>557</v>
      </c>
    </row>
    <row r="58" spans="1:15" s="39" customFormat="1" x14ac:dyDescent="0.4">
      <c r="A58" s="33"/>
      <c r="B58" s="37" t="s">
        <v>439</v>
      </c>
      <c r="C58" s="456">
        <f t="shared" ref="C58:I58" si="18">SUM(C56:C57)</f>
        <v>0</v>
      </c>
      <c r="D58" s="456">
        <f t="shared" si="18"/>
        <v>0</v>
      </c>
      <c r="E58" s="456">
        <f t="shared" si="18"/>
        <v>0</v>
      </c>
      <c r="F58" s="456">
        <f t="shared" si="18"/>
        <v>0</v>
      </c>
      <c r="G58" s="456">
        <f t="shared" si="18"/>
        <v>0</v>
      </c>
      <c r="H58" s="456">
        <f t="shared" si="18"/>
        <v>0</v>
      </c>
      <c r="I58" s="456">
        <f t="shared" si="18"/>
        <v>0</v>
      </c>
      <c r="J58" s="34" t="s">
        <v>430</v>
      </c>
      <c r="K58" s="464"/>
      <c r="L58" s="468"/>
    </row>
    <row r="59" spans="1:15" s="39" customFormat="1" x14ac:dyDescent="0.4">
      <c r="A59" s="33" t="s">
        <v>542</v>
      </c>
      <c r="B59" s="37" t="s">
        <v>544</v>
      </c>
      <c r="C59" s="456"/>
      <c r="D59" s="456"/>
      <c r="E59" s="22"/>
      <c r="F59" s="456"/>
      <c r="G59" s="456"/>
      <c r="H59" s="22"/>
      <c r="I59" s="22"/>
      <c r="J59" s="34"/>
      <c r="K59" s="464"/>
      <c r="L59" s="468"/>
    </row>
    <row r="60" spans="1:15" s="39" customFormat="1" ht="46.3" x14ac:dyDescent="0.4">
      <c r="A60" s="33" t="s">
        <v>543</v>
      </c>
      <c r="B60" s="445" t="s">
        <v>541</v>
      </c>
      <c r="C60" s="36">
        <v>0</v>
      </c>
      <c r="D60" s="36">
        <v>0</v>
      </c>
      <c r="E60" s="43">
        <f t="shared" ref="E60:E61" si="19">C60+D60</f>
        <v>0</v>
      </c>
      <c r="F60" s="36">
        <v>0</v>
      </c>
      <c r="G60" s="36">
        <v>0</v>
      </c>
      <c r="H60" s="26">
        <f t="shared" ref="H60:H61" si="20">F60+G60</f>
        <v>0</v>
      </c>
      <c r="I60" s="26">
        <f t="shared" ref="I60:I61" si="21">E60+H60</f>
        <v>0</v>
      </c>
      <c r="J60" s="34"/>
      <c r="K60" s="464"/>
      <c r="L60" s="468"/>
    </row>
    <row r="61" spans="1:15" s="39" customFormat="1" ht="27.45" customHeight="1" x14ac:dyDescent="0.4">
      <c r="A61" s="33"/>
      <c r="B61" s="35" t="s">
        <v>565</v>
      </c>
      <c r="C61" s="36">
        <v>0</v>
      </c>
      <c r="D61" s="36">
        <v>0</v>
      </c>
      <c r="E61" s="43">
        <f t="shared" si="19"/>
        <v>0</v>
      </c>
      <c r="F61" s="36">
        <v>0</v>
      </c>
      <c r="G61" s="36">
        <v>0</v>
      </c>
      <c r="H61" s="26">
        <f t="shared" si="20"/>
        <v>0</v>
      </c>
      <c r="I61" s="26">
        <f t="shared" si="21"/>
        <v>0</v>
      </c>
      <c r="J61" s="34"/>
      <c r="K61" s="483" t="s">
        <v>554</v>
      </c>
      <c r="L61" s="484"/>
    </row>
    <row r="62" spans="1:15" s="39" customFormat="1" ht="24" x14ac:dyDescent="0.4">
      <c r="A62" s="33"/>
      <c r="B62" s="37" t="s">
        <v>545</v>
      </c>
      <c r="C62" s="456">
        <f>SUM(C60)</f>
        <v>0</v>
      </c>
      <c r="D62" s="456">
        <f>SUM(D60)</f>
        <v>0</v>
      </c>
      <c r="E62" s="22">
        <f>SUM(C62:D62)</f>
        <v>0</v>
      </c>
      <c r="F62" s="456">
        <f>SUM(F60)</f>
        <v>0</v>
      </c>
      <c r="G62" s="456">
        <f>SUM(G60)</f>
        <v>0</v>
      </c>
      <c r="H62" s="22">
        <f>SUM(F62:G62)</f>
        <v>0</v>
      </c>
      <c r="I62" s="22">
        <f>E62+H62</f>
        <v>0</v>
      </c>
      <c r="J62" s="34" t="s">
        <v>431</v>
      </c>
      <c r="K62" s="467" t="e">
        <f>E62/(E14+E17+E32+E45+E53+E58)</f>
        <v>#DIV/0!</v>
      </c>
      <c r="L62" s="474" t="s">
        <v>555</v>
      </c>
    </row>
    <row r="63" spans="1:15" s="48" customFormat="1" ht="21" customHeight="1" x14ac:dyDescent="0.45">
      <c r="A63" s="44"/>
      <c r="B63" s="45" t="s">
        <v>74</v>
      </c>
      <c r="C63" s="46">
        <f>C14+C17+C32+C45+C53+C58+C62</f>
        <v>0</v>
      </c>
      <c r="D63" s="46">
        <f>D14+D17+D32+D45+D53+D58+D62</f>
        <v>0</v>
      </c>
      <c r="E63" s="46">
        <f>C63+D63</f>
        <v>0</v>
      </c>
      <c r="F63" s="46">
        <f>F14+F17+F32+F45+F53+F58+F62</f>
        <v>0</v>
      </c>
      <c r="G63" s="46">
        <f>G14+G17+G32+G45+G53+G58+G62</f>
        <v>0</v>
      </c>
      <c r="H63" s="46">
        <f>F63+G63</f>
        <v>0</v>
      </c>
      <c r="I63" s="46">
        <f>E63+H63</f>
        <v>0</v>
      </c>
      <c r="J63" s="47"/>
      <c r="K63" s="468"/>
      <c r="L63" s="468"/>
    </row>
    <row r="64" spans="1:15" s="16" customFormat="1" ht="14.15" x14ac:dyDescent="0.35">
      <c r="A64" s="49"/>
      <c r="B64" s="13"/>
      <c r="C64" s="14"/>
      <c r="D64" s="14"/>
      <c r="E64" s="455"/>
      <c r="F64" s="14"/>
      <c r="G64" s="14"/>
      <c r="H64" s="455"/>
      <c r="I64" s="455"/>
      <c r="K64" s="460"/>
      <c r="L64" s="460"/>
    </row>
    <row r="65" spans="1:12" s="16" customFormat="1" ht="14.15" x14ac:dyDescent="0.35">
      <c r="A65" s="49"/>
      <c r="B65" s="13"/>
      <c r="C65" s="14"/>
      <c r="D65" s="14"/>
      <c r="E65" s="455"/>
      <c r="F65" s="14"/>
      <c r="G65" s="14"/>
      <c r="H65" s="455"/>
      <c r="I65" s="455"/>
      <c r="K65" s="460"/>
      <c r="L65" s="460"/>
    </row>
    <row r="66" spans="1:12" s="16" customFormat="1" ht="14.15" x14ac:dyDescent="0.35">
      <c r="A66" s="49"/>
      <c r="B66" s="13"/>
      <c r="C66" s="14"/>
      <c r="D66" s="14"/>
      <c r="E66" s="455"/>
      <c r="F66" s="14"/>
      <c r="G66" s="14"/>
      <c r="H66" s="455"/>
      <c r="I66" s="455"/>
      <c r="K66" s="460"/>
      <c r="L66" s="460"/>
    </row>
    <row r="67" spans="1:12" s="16" customFormat="1" ht="14.15" x14ac:dyDescent="0.35">
      <c r="A67" s="49"/>
      <c r="B67" s="13"/>
      <c r="C67" s="14"/>
      <c r="D67" s="14"/>
      <c r="E67" s="455"/>
      <c r="F67" s="14"/>
      <c r="G67" s="14"/>
      <c r="H67" s="455"/>
      <c r="I67" s="455"/>
      <c r="K67" s="460"/>
      <c r="L67" s="460"/>
    </row>
    <row r="68" spans="1:12" x14ac:dyDescent="0.4">
      <c r="A68" s="50"/>
      <c r="E68" s="455"/>
      <c r="H68" s="455"/>
      <c r="I68" s="455"/>
      <c r="J68" s="17"/>
      <c r="K68" s="469"/>
      <c r="L68" s="469"/>
    </row>
    <row r="69" spans="1:12" ht="15" x14ac:dyDescent="0.4">
      <c r="A69" s="51"/>
      <c r="B69" s="359" t="s">
        <v>373</v>
      </c>
      <c r="E69" s="455"/>
      <c r="H69" s="455"/>
      <c r="I69" s="455"/>
      <c r="J69" s="17"/>
      <c r="K69" s="469"/>
      <c r="L69" s="469"/>
    </row>
    <row r="70" spans="1:12" x14ac:dyDescent="0.4">
      <c r="A70" s="51"/>
      <c r="B70" s="52"/>
      <c r="E70" s="455"/>
      <c r="H70" s="455"/>
      <c r="I70" s="455"/>
      <c r="J70" s="17"/>
      <c r="K70" s="469"/>
      <c r="L70" s="469"/>
    </row>
    <row r="71" spans="1:12" ht="24.9" x14ac:dyDescent="0.4">
      <c r="A71" s="53" t="s">
        <v>75</v>
      </c>
      <c r="B71" s="54" t="s">
        <v>76</v>
      </c>
      <c r="C71" s="457"/>
      <c r="E71" s="455"/>
      <c r="H71" s="455"/>
      <c r="I71" s="455"/>
      <c r="J71" s="17"/>
      <c r="K71" s="469"/>
      <c r="L71" s="469"/>
    </row>
    <row r="72" spans="1:12" x14ac:dyDescent="0.4">
      <c r="A72" s="54" t="s">
        <v>77</v>
      </c>
      <c r="B72" s="54" t="s">
        <v>78</v>
      </c>
      <c r="C72" s="55">
        <f>I63</f>
        <v>0</v>
      </c>
      <c r="D72" s="495"/>
      <c r="E72" s="496"/>
      <c r="F72" s="496"/>
      <c r="G72" s="496"/>
      <c r="H72" s="496"/>
      <c r="I72" s="455"/>
      <c r="J72" s="17"/>
      <c r="K72" s="469"/>
      <c r="L72" s="469"/>
    </row>
    <row r="73" spans="1:12" x14ac:dyDescent="0.4">
      <c r="A73" s="56" t="s">
        <v>79</v>
      </c>
      <c r="B73" s="56" t="s">
        <v>80</v>
      </c>
      <c r="C73" s="457">
        <f>H63</f>
        <v>0</v>
      </c>
      <c r="E73" s="455"/>
      <c r="H73" s="455"/>
      <c r="I73" s="455"/>
      <c r="J73" s="17"/>
      <c r="K73" s="469"/>
      <c r="L73" s="469"/>
    </row>
    <row r="74" spans="1:12" x14ac:dyDescent="0.4">
      <c r="A74" s="56" t="s">
        <v>81</v>
      </c>
      <c r="B74" s="56" t="s">
        <v>82</v>
      </c>
      <c r="C74" s="457">
        <f>C72-C73</f>
        <v>0</v>
      </c>
      <c r="E74" s="455"/>
      <c r="H74" s="455"/>
      <c r="I74" s="455"/>
      <c r="J74" s="17"/>
      <c r="K74" s="469"/>
      <c r="L74" s="469"/>
    </row>
    <row r="75" spans="1:12" x14ac:dyDescent="0.4">
      <c r="A75" s="54" t="s">
        <v>83</v>
      </c>
      <c r="B75" s="54" t="s">
        <v>84</v>
      </c>
      <c r="C75" s="55">
        <f>SUM(C76:C77)</f>
        <v>0</v>
      </c>
      <c r="D75" s="57"/>
      <c r="E75" s="455"/>
      <c r="H75" s="455"/>
      <c r="I75" s="455"/>
      <c r="J75" s="17"/>
      <c r="K75" s="469"/>
      <c r="L75" s="469"/>
    </row>
    <row r="76" spans="1:12" ht="29.15" customHeight="1" x14ac:dyDescent="0.4">
      <c r="A76" s="56" t="s">
        <v>79</v>
      </c>
      <c r="B76" s="56" t="s">
        <v>85</v>
      </c>
      <c r="C76" s="404"/>
      <c r="D76" s="350" t="e">
        <f>C76/C74</f>
        <v>#DIV/0!</v>
      </c>
      <c r="E76" s="488" t="s">
        <v>563</v>
      </c>
      <c r="F76" s="489"/>
      <c r="G76" s="489"/>
      <c r="H76" s="489"/>
      <c r="I76" s="489"/>
      <c r="J76" s="17"/>
      <c r="K76" s="469"/>
      <c r="L76" s="469"/>
    </row>
    <row r="77" spans="1:12" x14ac:dyDescent="0.4">
      <c r="A77" s="56" t="s">
        <v>81</v>
      </c>
      <c r="B77" s="56" t="s">
        <v>86</v>
      </c>
      <c r="C77" s="58">
        <f>H63</f>
        <v>0</v>
      </c>
      <c r="E77" s="455"/>
      <c r="G77" s="59"/>
      <c r="H77" s="455"/>
      <c r="I77" s="455"/>
      <c r="J77" s="17"/>
      <c r="K77" s="469"/>
      <c r="L77" s="469"/>
    </row>
    <row r="78" spans="1:12" x14ac:dyDescent="0.4">
      <c r="A78" s="54" t="s">
        <v>87</v>
      </c>
      <c r="B78" s="54" t="s">
        <v>88</v>
      </c>
      <c r="C78" s="457">
        <f>C74-C76</f>
        <v>0</v>
      </c>
      <c r="E78" s="455"/>
      <c r="H78" s="455"/>
      <c r="I78" s="455"/>
      <c r="J78" s="17"/>
      <c r="K78" s="469"/>
      <c r="L78" s="469"/>
    </row>
    <row r="79" spans="1:12" x14ac:dyDescent="0.4">
      <c r="E79" s="455"/>
      <c r="H79" s="455"/>
      <c r="I79" s="455"/>
      <c r="J79" s="17"/>
      <c r="K79" s="469"/>
      <c r="L79" s="469"/>
    </row>
  </sheetData>
  <mergeCells count="17">
    <mergeCell ref="B18:I18"/>
    <mergeCell ref="A1:I1"/>
    <mergeCell ref="C6:D6"/>
    <mergeCell ref="F6:G6"/>
    <mergeCell ref="B9:I9"/>
    <mergeCell ref="B15:I15"/>
    <mergeCell ref="K24:L24"/>
    <mergeCell ref="K25:L25"/>
    <mergeCell ref="K26:L26"/>
    <mergeCell ref="K27:L27"/>
    <mergeCell ref="K50:L50"/>
    <mergeCell ref="K61:L61"/>
    <mergeCell ref="D72:H72"/>
    <mergeCell ref="E76:I76"/>
    <mergeCell ref="B33:I33"/>
    <mergeCell ref="B46:I46"/>
    <mergeCell ref="K52:L52"/>
  </mergeCells>
  <conditionalFormatting sqref="D76">
    <cfRule type="containsText" dxfId="13" priority="1" operator="containsText" text="CORECT">
      <formula>NOT(ISERROR(SEARCH("CORECT",D76)))</formula>
    </cfRule>
    <cfRule type="containsText" dxfId="12" priority="2" operator="containsText" text="INCORECT">
      <formula>NOT(ISERROR(SEARCH("INCORECT",D76)))</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79"/>
  <sheetViews>
    <sheetView topLeftCell="A58" workbookViewId="0">
      <selection activeCell="B61" sqref="B61"/>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490" t="s">
        <v>446</v>
      </c>
      <c r="B1" s="490"/>
      <c r="C1" s="490"/>
      <c r="D1" s="490"/>
      <c r="E1" s="490"/>
      <c r="F1" s="490"/>
      <c r="G1" s="490"/>
      <c r="H1" s="490"/>
      <c r="I1" s="490"/>
    </row>
    <row r="3" spans="1:12" x14ac:dyDescent="0.4">
      <c r="B3" s="383"/>
    </row>
    <row r="4" spans="1:12" ht="29.4" customHeight="1" x14ac:dyDescent="0.4">
      <c r="B4" s="384"/>
    </row>
    <row r="6" spans="1:12" ht="43.85" customHeight="1" x14ac:dyDescent="0.4">
      <c r="A6" s="18" t="s">
        <v>25</v>
      </c>
      <c r="B6" s="19" t="s">
        <v>26</v>
      </c>
      <c r="C6" s="491" t="s">
        <v>27</v>
      </c>
      <c r="D6" s="492"/>
      <c r="E6" s="22" t="s">
        <v>28</v>
      </c>
      <c r="F6" s="491" t="s">
        <v>29</v>
      </c>
      <c r="G6" s="492"/>
      <c r="H6" s="22" t="s">
        <v>30</v>
      </c>
      <c r="I6" s="22" t="s">
        <v>31</v>
      </c>
      <c r="J6" s="22" t="s">
        <v>429</v>
      </c>
      <c r="K6" s="459" t="s">
        <v>561</v>
      </c>
      <c r="L6" s="459" t="s">
        <v>562</v>
      </c>
    </row>
    <row r="7" spans="1:12" x14ac:dyDescent="0.4">
      <c r="A7" s="23"/>
      <c r="B7" s="24"/>
      <c r="C7" s="25" t="s">
        <v>32</v>
      </c>
      <c r="D7" s="25" t="s">
        <v>33</v>
      </c>
      <c r="E7" s="26"/>
      <c r="F7" s="27" t="s">
        <v>32</v>
      </c>
      <c r="G7" s="27" t="s">
        <v>34</v>
      </c>
      <c r="H7" s="26"/>
      <c r="I7" s="26"/>
      <c r="J7" s="28"/>
      <c r="K7" s="461"/>
      <c r="L7" s="461"/>
    </row>
    <row r="8" spans="1:12" s="32" customFormat="1" ht="18.75" customHeight="1" x14ac:dyDescent="0.4">
      <c r="A8" s="29">
        <v>1</v>
      </c>
      <c r="B8" s="29">
        <v>2</v>
      </c>
      <c r="C8" s="29">
        <v>3</v>
      </c>
      <c r="D8" s="29">
        <v>4</v>
      </c>
      <c r="E8" s="30" t="s">
        <v>35</v>
      </c>
      <c r="F8" s="29">
        <v>6</v>
      </c>
      <c r="G8" s="29">
        <v>7</v>
      </c>
      <c r="H8" s="30" t="s">
        <v>36</v>
      </c>
      <c r="I8" s="30" t="s">
        <v>37</v>
      </c>
      <c r="J8" s="31"/>
      <c r="K8" s="462"/>
      <c r="L8" s="462"/>
    </row>
    <row r="9" spans="1:12" x14ac:dyDescent="0.4">
      <c r="A9" s="33">
        <v>1</v>
      </c>
      <c r="B9" s="493" t="s">
        <v>378</v>
      </c>
      <c r="C9" s="494"/>
      <c r="D9" s="494"/>
      <c r="E9" s="494"/>
      <c r="F9" s="494"/>
      <c r="G9" s="494"/>
      <c r="H9" s="494"/>
      <c r="I9" s="494"/>
      <c r="J9" s="34"/>
      <c r="K9" s="463"/>
      <c r="L9" s="461"/>
    </row>
    <row r="10" spans="1:12" x14ac:dyDescent="0.4">
      <c r="A10" s="33" t="s">
        <v>38</v>
      </c>
      <c r="B10" s="35" t="s">
        <v>381</v>
      </c>
      <c r="C10" s="370">
        <v>0</v>
      </c>
      <c r="D10" s="370">
        <v>0</v>
      </c>
      <c r="E10" s="43">
        <v>0</v>
      </c>
      <c r="F10" s="370">
        <v>0</v>
      </c>
      <c r="G10" s="370">
        <v>0</v>
      </c>
      <c r="H10" s="43">
        <v>0</v>
      </c>
      <c r="I10" s="26">
        <v>0</v>
      </c>
      <c r="J10" s="34"/>
      <c r="K10" s="463"/>
      <c r="L10" s="461"/>
    </row>
    <row r="11" spans="1:12" x14ac:dyDescent="0.4">
      <c r="A11" s="33" t="s">
        <v>40</v>
      </c>
      <c r="B11" s="35" t="s">
        <v>39</v>
      </c>
      <c r="C11" s="36">
        <v>0</v>
      </c>
      <c r="D11" s="36">
        <v>0</v>
      </c>
      <c r="E11" s="26">
        <f>C11+D11</f>
        <v>0</v>
      </c>
      <c r="F11" s="36">
        <v>0</v>
      </c>
      <c r="G11" s="36">
        <v>0</v>
      </c>
      <c r="H11" s="26">
        <f>F11+G11</f>
        <v>0</v>
      </c>
      <c r="I11" s="26">
        <f>E11+H11</f>
        <v>0</v>
      </c>
      <c r="J11" s="34" t="s">
        <v>430</v>
      </c>
      <c r="K11" s="463"/>
      <c r="L11" s="461"/>
    </row>
    <row r="12" spans="1:12" x14ac:dyDescent="0.4">
      <c r="A12" s="33" t="s">
        <v>379</v>
      </c>
      <c r="B12" s="35" t="s">
        <v>41</v>
      </c>
      <c r="C12" s="36">
        <v>0</v>
      </c>
      <c r="D12" s="36">
        <v>0</v>
      </c>
      <c r="E12" s="26">
        <f t="shared" ref="E12:E13" si="0">C12+D12</f>
        <v>0</v>
      </c>
      <c r="F12" s="36">
        <v>0</v>
      </c>
      <c r="G12" s="36">
        <v>0</v>
      </c>
      <c r="H12" s="26">
        <f t="shared" ref="H12:H13" si="1">F12+G12</f>
        <v>0</v>
      </c>
      <c r="I12" s="26">
        <f t="shared" ref="I12:I13" si="2">E12+H12</f>
        <v>0</v>
      </c>
      <c r="J12" s="34" t="s">
        <v>430</v>
      </c>
      <c r="K12" s="463"/>
      <c r="L12" s="461"/>
    </row>
    <row r="13" spans="1:12" ht="23.15" x14ac:dyDescent="0.4">
      <c r="A13" s="33" t="s">
        <v>380</v>
      </c>
      <c r="B13" s="35" t="s">
        <v>398</v>
      </c>
      <c r="C13" s="36">
        <v>0</v>
      </c>
      <c r="D13" s="36">
        <v>0</v>
      </c>
      <c r="E13" s="26">
        <f t="shared" si="0"/>
        <v>0</v>
      </c>
      <c r="F13" s="36">
        <v>0</v>
      </c>
      <c r="G13" s="36">
        <v>0</v>
      </c>
      <c r="H13" s="26">
        <f t="shared" si="1"/>
        <v>0</v>
      </c>
      <c r="I13" s="26">
        <f t="shared" si="2"/>
        <v>0</v>
      </c>
      <c r="J13" s="34" t="s">
        <v>430</v>
      </c>
      <c r="K13" s="463"/>
      <c r="L13" s="461"/>
    </row>
    <row r="14" spans="1:12" s="39" customFormat="1" x14ac:dyDescent="0.4">
      <c r="A14" s="33"/>
      <c r="B14" s="37" t="s">
        <v>42</v>
      </c>
      <c r="C14" s="456">
        <f>SUM(C11:C13)</f>
        <v>0</v>
      </c>
      <c r="D14" s="456">
        <f>SUM(D11:D13)</f>
        <v>0</v>
      </c>
      <c r="E14" s="456">
        <f t="shared" ref="E14:I14" si="3">SUM(E10:E13)</f>
        <v>0</v>
      </c>
      <c r="F14" s="456">
        <f>SUM(F11:F13)</f>
        <v>0</v>
      </c>
      <c r="G14" s="456">
        <f>SUM(G11:G13)</f>
        <v>0</v>
      </c>
      <c r="H14" s="456">
        <f t="shared" si="3"/>
        <v>0</v>
      </c>
      <c r="I14" s="456">
        <f t="shared" si="3"/>
        <v>0</v>
      </c>
      <c r="J14" s="38" t="s">
        <v>430</v>
      </c>
      <c r="K14" s="464"/>
      <c r="L14" s="468"/>
    </row>
    <row r="15" spans="1:12" x14ac:dyDescent="0.4">
      <c r="A15" s="33">
        <v>2</v>
      </c>
      <c r="B15" s="493" t="s">
        <v>43</v>
      </c>
      <c r="C15" s="494"/>
      <c r="D15" s="494"/>
      <c r="E15" s="494"/>
      <c r="F15" s="494"/>
      <c r="G15" s="494"/>
      <c r="H15" s="494"/>
      <c r="I15" s="494"/>
      <c r="J15" s="34"/>
      <c r="K15" s="463"/>
      <c r="L15" s="461"/>
    </row>
    <row r="16" spans="1:12" x14ac:dyDescent="0.4">
      <c r="A16" s="33" t="s">
        <v>44</v>
      </c>
      <c r="B16" s="40" t="s">
        <v>45</v>
      </c>
      <c r="C16" s="36">
        <v>0</v>
      </c>
      <c r="D16" s="36">
        <v>0</v>
      </c>
      <c r="E16" s="26">
        <f>C16+D16</f>
        <v>0</v>
      </c>
      <c r="F16" s="36">
        <v>0</v>
      </c>
      <c r="G16" s="36">
        <v>0</v>
      </c>
      <c r="H16" s="26">
        <f>F16+G16</f>
        <v>0</v>
      </c>
      <c r="I16" s="26">
        <f>E16+H16</f>
        <v>0</v>
      </c>
      <c r="J16" s="34" t="s">
        <v>430</v>
      </c>
      <c r="K16" s="463"/>
      <c r="L16" s="461"/>
    </row>
    <row r="17" spans="1:14" s="39" customFormat="1" x14ac:dyDescent="0.4">
      <c r="A17" s="33"/>
      <c r="B17" s="37" t="s">
        <v>46</v>
      </c>
      <c r="C17" s="456">
        <f>SUM(C16:C16)</f>
        <v>0</v>
      </c>
      <c r="D17" s="456">
        <f>SUM(D16:D16)</f>
        <v>0</v>
      </c>
      <c r="E17" s="22">
        <f>C17+D17</f>
        <v>0</v>
      </c>
      <c r="F17" s="456">
        <f>SUM(F16:F16)</f>
        <v>0</v>
      </c>
      <c r="G17" s="456">
        <f>SUM(G16:G16)</f>
        <v>0</v>
      </c>
      <c r="H17" s="22">
        <f>F17+G17</f>
        <v>0</v>
      </c>
      <c r="I17" s="22">
        <f>E17+H17</f>
        <v>0</v>
      </c>
      <c r="J17" s="38" t="s">
        <v>430</v>
      </c>
      <c r="K17" s="464"/>
      <c r="L17" s="468"/>
    </row>
    <row r="18" spans="1:14" x14ac:dyDescent="0.4">
      <c r="A18" s="33" t="s">
        <v>47</v>
      </c>
      <c r="B18" s="493" t="s">
        <v>48</v>
      </c>
      <c r="C18" s="494"/>
      <c r="D18" s="494"/>
      <c r="E18" s="494"/>
      <c r="F18" s="494"/>
      <c r="G18" s="494"/>
      <c r="H18" s="494"/>
      <c r="I18" s="494"/>
      <c r="J18" s="34"/>
      <c r="K18" s="463"/>
      <c r="L18" s="461"/>
    </row>
    <row r="19" spans="1:14" ht="23.15" x14ac:dyDescent="0.4">
      <c r="A19" s="33" t="s">
        <v>49</v>
      </c>
      <c r="B19" s="40" t="s">
        <v>382</v>
      </c>
      <c r="C19" s="36">
        <v>0</v>
      </c>
      <c r="D19" s="36">
        <v>0</v>
      </c>
      <c r="E19" s="26">
        <f>C19+D19</f>
        <v>0</v>
      </c>
      <c r="F19" s="36">
        <v>0</v>
      </c>
      <c r="G19" s="36">
        <v>0</v>
      </c>
      <c r="H19" s="26">
        <f>F19+G19</f>
        <v>0</v>
      </c>
      <c r="I19" s="26">
        <f>E19+H19</f>
        <v>0</v>
      </c>
      <c r="J19" s="34" t="s">
        <v>430</v>
      </c>
      <c r="K19" s="463"/>
      <c r="L19" s="461"/>
    </row>
    <row r="20" spans="1:14" x14ac:dyDescent="0.4">
      <c r="A20" s="33" t="s">
        <v>50</v>
      </c>
      <c r="B20" s="35" t="s">
        <v>383</v>
      </c>
      <c r="C20" s="36">
        <v>0</v>
      </c>
      <c r="D20" s="36">
        <v>0</v>
      </c>
      <c r="E20" s="26">
        <f t="shared" ref="E20:E30" si="4">C20+D20</f>
        <v>0</v>
      </c>
      <c r="F20" s="36">
        <v>0</v>
      </c>
      <c r="G20" s="36">
        <v>0</v>
      </c>
      <c r="H20" s="26">
        <f t="shared" ref="H20:H23" si="5">F20+G20</f>
        <v>0</v>
      </c>
      <c r="I20" s="26">
        <f t="shared" ref="I20:I23" si="6">E20+H20</f>
        <v>0</v>
      </c>
      <c r="J20" s="34" t="s">
        <v>430</v>
      </c>
      <c r="K20" s="463"/>
      <c r="L20" s="461"/>
    </row>
    <row r="21" spans="1:14" x14ac:dyDescent="0.4">
      <c r="A21" s="33" t="s">
        <v>51</v>
      </c>
      <c r="B21" s="35" t="s">
        <v>399</v>
      </c>
      <c r="C21" s="36">
        <v>0</v>
      </c>
      <c r="D21" s="36">
        <v>0</v>
      </c>
      <c r="E21" s="26">
        <f t="shared" si="4"/>
        <v>0</v>
      </c>
      <c r="F21" s="36">
        <v>0</v>
      </c>
      <c r="G21" s="36">
        <v>0</v>
      </c>
      <c r="H21" s="26">
        <f t="shared" si="5"/>
        <v>0</v>
      </c>
      <c r="I21" s="26">
        <f t="shared" si="6"/>
        <v>0</v>
      </c>
      <c r="J21" s="34" t="s">
        <v>430</v>
      </c>
      <c r="K21" s="463"/>
      <c r="L21" s="461"/>
    </row>
    <row r="22" spans="1:14" x14ac:dyDescent="0.4">
      <c r="A22" s="33" t="s">
        <v>52</v>
      </c>
      <c r="B22" s="35" t="s">
        <v>400</v>
      </c>
      <c r="C22" s="36">
        <v>0</v>
      </c>
      <c r="D22" s="36">
        <v>0</v>
      </c>
      <c r="E22" s="26">
        <f t="shared" si="4"/>
        <v>0</v>
      </c>
      <c r="F22" s="36">
        <v>0</v>
      </c>
      <c r="G22" s="36">
        <v>0</v>
      </c>
      <c r="H22" s="26">
        <f t="shared" si="5"/>
        <v>0</v>
      </c>
      <c r="I22" s="26">
        <f t="shared" si="6"/>
        <v>0</v>
      </c>
      <c r="J22" s="34" t="s">
        <v>430</v>
      </c>
      <c r="K22" s="463"/>
      <c r="L22" s="461"/>
    </row>
    <row r="23" spans="1:14" x14ac:dyDescent="0.4">
      <c r="A23" s="33" t="s">
        <v>53</v>
      </c>
      <c r="B23" s="41" t="s">
        <v>401</v>
      </c>
      <c r="C23" s="36">
        <v>0</v>
      </c>
      <c r="D23" s="36">
        <v>0</v>
      </c>
      <c r="E23" s="43">
        <f t="shared" si="4"/>
        <v>0</v>
      </c>
      <c r="F23" s="36">
        <v>0</v>
      </c>
      <c r="G23" s="36">
        <v>0</v>
      </c>
      <c r="H23" s="26">
        <f t="shared" si="5"/>
        <v>0</v>
      </c>
      <c r="I23" s="26">
        <f t="shared" si="6"/>
        <v>0</v>
      </c>
      <c r="J23" s="42" t="s">
        <v>430</v>
      </c>
      <c r="K23" s="465"/>
      <c r="L23" s="461"/>
    </row>
    <row r="24" spans="1:14" x14ac:dyDescent="0.4">
      <c r="A24" s="33" t="s">
        <v>384</v>
      </c>
      <c r="B24" s="41" t="s">
        <v>402</v>
      </c>
      <c r="C24" s="439" t="s">
        <v>525</v>
      </c>
      <c r="D24" s="439" t="s">
        <v>525</v>
      </c>
      <c r="E24" s="439" t="s">
        <v>525</v>
      </c>
      <c r="F24" s="439" t="s">
        <v>525</v>
      </c>
      <c r="G24" s="439" t="s">
        <v>525</v>
      </c>
      <c r="H24" s="439" t="s">
        <v>525</v>
      </c>
      <c r="I24" s="439" t="s">
        <v>525</v>
      </c>
      <c r="J24" s="440" t="s">
        <v>431</v>
      </c>
      <c r="K24" s="487" t="s">
        <v>546</v>
      </c>
      <c r="L24" s="487"/>
      <c r="M24" s="473"/>
      <c r="N24" s="473"/>
    </row>
    <row r="25" spans="1:14" s="39" customFormat="1" x14ac:dyDescent="0.4">
      <c r="A25" s="391" t="s">
        <v>403</v>
      </c>
      <c r="B25" s="97" t="s">
        <v>404</v>
      </c>
      <c r="C25" s="439" t="s">
        <v>525</v>
      </c>
      <c r="D25" s="439" t="s">
        <v>525</v>
      </c>
      <c r="E25" s="439" t="s">
        <v>525</v>
      </c>
      <c r="F25" s="439" t="s">
        <v>525</v>
      </c>
      <c r="G25" s="439" t="s">
        <v>525</v>
      </c>
      <c r="H25" s="439" t="s">
        <v>525</v>
      </c>
      <c r="I25" s="439" t="s">
        <v>525</v>
      </c>
      <c r="J25" s="440" t="s">
        <v>431</v>
      </c>
      <c r="K25" s="487" t="s">
        <v>546</v>
      </c>
      <c r="L25" s="487"/>
      <c r="M25" s="473"/>
      <c r="N25" s="473"/>
    </row>
    <row r="26" spans="1:14" x14ac:dyDescent="0.4">
      <c r="A26" s="33" t="s">
        <v>405</v>
      </c>
      <c r="B26" s="41" t="s">
        <v>407</v>
      </c>
      <c r="C26" s="439" t="s">
        <v>525</v>
      </c>
      <c r="D26" s="439" t="s">
        <v>525</v>
      </c>
      <c r="E26" s="439" t="s">
        <v>525</v>
      </c>
      <c r="F26" s="439" t="s">
        <v>525</v>
      </c>
      <c r="G26" s="439" t="s">
        <v>525</v>
      </c>
      <c r="H26" s="439" t="s">
        <v>525</v>
      </c>
      <c r="I26" s="439" t="s">
        <v>525</v>
      </c>
      <c r="J26" s="440" t="s">
        <v>431</v>
      </c>
      <c r="K26" s="487" t="s">
        <v>546</v>
      </c>
      <c r="L26" s="487"/>
      <c r="M26" s="473"/>
      <c r="N26" s="473"/>
    </row>
    <row r="27" spans="1:14" x14ac:dyDescent="0.4">
      <c r="A27" s="33" t="s">
        <v>406</v>
      </c>
      <c r="B27" s="41" t="s">
        <v>408</v>
      </c>
      <c r="C27" s="439" t="s">
        <v>525</v>
      </c>
      <c r="D27" s="439" t="s">
        <v>525</v>
      </c>
      <c r="E27" s="439" t="s">
        <v>525</v>
      </c>
      <c r="F27" s="439" t="s">
        <v>525</v>
      </c>
      <c r="G27" s="439" t="s">
        <v>525</v>
      </c>
      <c r="H27" s="439" t="s">
        <v>525</v>
      </c>
      <c r="I27" s="439" t="s">
        <v>525</v>
      </c>
      <c r="J27" s="440" t="s">
        <v>431</v>
      </c>
      <c r="K27" s="487" t="s">
        <v>546</v>
      </c>
      <c r="L27" s="487"/>
      <c r="M27" s="473"/>
      <c r="N27" s="473"/>
    </row>
    <row r="28" spans="1:14" s="39" customFormat="1" x14ac:dyDescent="0.4">
      <c r="A28" s="391" t="s">
        <v>409</v>
      </c>
      <c r="B28" s="97" t="s">
        <v>412</v>
      </c>
      <c r="C28" s="401">
        <f>C29+C30+C31</f>
        <v>0</v>
      </c>
      <c r="D28" s="401">
        <f>D29+D30+D31</f>
        <v>0</v>
      </c>
      <c r="E28" s="400">
        <f t="shared" si="4"/>
        <v>0</v>
      </c>
      <c r="F28" s="401">
        <f>F29+F30+F31</f>
        <v>0</v>
      </c>
      <c r="G28" s="401">
        <f>G29+G30+G31</f>
        <v>0</v>
      </c>
      <c r="H28" s="22">
        <f t="shared" ref="H28:H30" si="7">F28+G28</f>
        <v>0</v>
      </c>
      <c r="I28" s="22">
        <f t="shared" ref="I28:I31" si="8">E28+H28</f>
        <v>0</v>
      </c>
      <c r="J28" s="34" t="s">
        <v>430</v>
      </c>
      <c r="K28" s="464"/>
      <c r="L28" s="468"/>
    </row>
    <row r="29" spans="1:14" x14ac:dyDescent="0.4">
      <c r="A29" s="33" t="s">
        <v>410</v>
      </c>
      <c r="B29" s="41" t="s">
        <v>413</v>
      </c>
      <c r="C29" s="36">
        <v>0</v>
      </c>
      <c r="D29" s="36">
        <v>0</v>
      </c>
      <c r="E29" s="43">
        <f t="shared" si="4"/>
        <v>0</v>
      </c>
      <c r="F29" s="36">
        <v>0</v>
      </c>
      <c r="G29" s="36">
        <v>0</v>
      </c>
      <c r="H29" s="26">
        <f t="shared" si="7"/>
        <v>0</v>
      </c>
      <c r="I29" s="26">
        <f t="shared" si="8"/>
        <v>0</v>
      </c>
      <c r="J29" s="34" t="s">
        <v>430</v>
      </c>
      <c r="K29" s="463"/>
      <c r="L29" s="461"/>
    </row>
    <row r="30" spans="1:14" x14ac:dyDescent="0.4">
      <c r="A30" s="33" t="s">
        <v>411</v>
      </c>
      <c r="B30" s="41" t="s">
        <v>414</v>
      </c>
      <c r="C30" s="36">
        <v>0</v>
      </c>
      <c r="D30" s="36">
        <v>0</v>
      </c>
      <c r="E30" s="43">
        <f t="shared" si="4"/>
        <v>0</v>
      </c>
      <c r="F30" s="36">
        <v>0</v>
      </c>
      <c r="G30" s="36">
        <v>0</v>
      </c>
      <c r="H30" s="26">
        <f t="shared" si="7"/>
        <v>0</v>
      </c>
      <c r="I30" s="26">
        <f t="shared" si="8"/>
        <v>0</v>
      </c>
      <c r="J30" s="34" t="s">
        <v>430</v>
      </c>
      <c r="K30" s="463"/>
      <c r="L30" s="461"/>
    </row>
    <row r="31" spans="1:14" ht="23.15" x14ac:dyDescent="0.4">
      <c r="A31" s="33" t="s">
        <v>535</v>
      </c>
      <c r="B31" s="96" t="s">
        <v>536</v>
      </c>
      <c r="C31" s="36">
        <v>0</v>
      </c>
      <c r="D31" s="36">
        <v>0</v>
      </c>
      <c r="E31" s="43">
        <f t="shared" ref="E31" si="9">SUM(C31:D31)</f>
        <v>0</v>
      </c>
      <c r="F31" s="36">
        <v>0</v>
      </c>
      <c r="G31" s="36">
        <v>0</v>
      </c>
      <c r="H31" s="26">
        <f t="shared" ref="H31" si="10">SUM(F31:G31)</f>
        <v>0</v>
      </c>
      <c r="I31" s="26">
        <f t="shared" si="8"/>
        <v>0</v>
      </c>
      <c r="J31" s="34" t="s">
        <v>430</v>
      </c>
      <c r="K31" s="463"/>
      <c r="L31" s="461"/>
    </row>
    <row r="32" spans="1:14" s="39" customFormat="1" ht="23.15" x14ac:dyDescent="0.4">
      <c r="A32" s="33"/>
      <c r="B32" s="37" t="s">
        <v>54</v>
      </c>
      <c r="C32" s="456">
        <f>C19+C20+C21+C22+C23+C28</f>
        <v>0</v>
      </c>
      <c r="D32" s="456">
        <f>D19+D20+D21+D22+D23+D28</f>
        <v>0</v>
      </c>
      <c r="E32" s="22">
        <f>C32+D32</f>
        <v>0</v>
      </c>
      <c r="F32" s="456">
        <f>F19+F20+F21+F22+F23+F28</f>
        <v>0</v>
      </c>
      <c r="G32" s="456">
        <f>G19+G20+G21+G22+G23+G28</f>
        <v>0</v>
      </c>
      <c r="H32" s="22">
        <f>F32+G32</f>
        <v>0</v>
      </c>
      <c r="I32" s="22">
        <f>E32+H32</f>
        <v>0</v>
      </c>
      <c r="J32" s="38"/>
      <c r="K32" s="466" t="e">
        <f>E32/E45</f>
        <v>#DIV/0!</v>
      </c>
      <c r="L32" s="456" t="s">
        <v>559</v>
      </c>
    </row>
    <row r="33" spans="1:15" x14ac:dyDescent="0.4">
      <c r="A33" s="33">
        <v>4</v>
      </c>
      <c r="B33" s="493" t="s">
        <v>55</v>
      </c>
      <c r="C33" s="494"/>
      <c r="D33" s="494"/>
      <c r="E33" s="494"/>
      <c r="F33" s="494"/>
      <c r="G33" s="494"/>
      <c r="H33" s="494"/>
      <c r="I33" s="494"/>
      <c r="J33" s="34"/>
      <c r="K33" s="463"/>
      <c r="L33" s="461"/>
    </row>
    <row r="34" spans="1:15" x14ac:dyDescent="0.4">
      <c r="A34" s="33" t="s">
        <v>56</v>
      </c>
      <c r="B34" s="35" t="s">
        <v>57</v>
      </c>
      <c r="C34" s="36">
        <v>0</v>
      </c>
      <c r="D34" s="36">
        <v>0</v>
      </c>
      <c r="E34" s="26">
        <f>C34+D34</f>
        <v>0</v>
      </c>
      <c r="F34" s="36">
        <v>0</v>
      </c>
      <c r="G34" s="36">
        <v>0</v>
      </c>
      <c r="H34" s="26">
        <f>F34+G34</f>
        <v>0</v>
      </c>
      <c r="I34" s="26">
        <f>E34+H34</f>
        <v>0</v>
      </c>
      <c r="J34" s="34" t="s">
        <v>430</v>
      </c>
      <c r="K34" s="463"/>
      <c r="L34" s="461"/>
    </row>
    <row r="35" spans="1:15" x14ac:dyDescent="0.4">
      <c r="A35" s="33" t="s">
        <v>58</v>
      </c>
      <c r="B35" s="35" t="s">
        <v>389</v>
      </c>
      <c r="C35" s="36">
        <v>0</v>
      </c>
      <c r="D35" s="36">
        <v>0</v>
      </c>
      <c r="E35" s="26">
        <f t="shared" ref="E35:E39" si="11">C35+D35</f>
        <v>0</v>
      </c>
      <c r="F35" s="36">
        <v>0</v>
      </c>
      <c r="G35" s="36">
        <v>0</v>
      </c>
      <c r="H35" s="26">
        <f t="shared" ref="H35:H39" si="12">F35+G35</f>
        <v>0</v>
      </c>
      <c r="I35" s="26">
        <f t="shared" ref="I35:I40" si="13">E35+H35</f>
        <v>0</v>
      </c>
      <c r="J35" s="34" t="s">
        <v>430</v>
      </c>
      <c r="K35" s="463"/>
      <c r="L35" s="461"/>
    </row>
    <row r="36" spans="1:15" x14ac:dyDescent="0.4">
      <c r="A36" s="33" t="s">
        <v>59</v>
      </c>
      <c r="B36" s="35" t="s">
        <v>393</v>
      </c>
      <c r="C36" s="36">
        <v>0</v>
      </c>
      <c r="D36" s="36">
        <v>0</v>
      </c>
      <c r="E36" s="26">
        <f t="shared" si="11"/>
        <v>0</v>
      </c>
      <c r="F36" s="36">
        <v>0</v>
      </c>
      <c r="G36" s="36">
        <v>0</v>
      </c>
      <c r="H36" s="26">
        <f t="shared" si="12"/>
        <v>0</v>
      </c>
      <c r="I36" s="26">
        <f t="shared" si="13"/>
        <v>0</v>
      </c>
      <c r="J36" s="34" t="s">
        <v>430</v>
      </c>
      <c r="K36" s="463"/>
      <c r="L36" s="461"/>
    </row>
    <row r="37" spans="1:15" x14ac:dyDescent="0.4">
      <c r="A37" s="33" t="s">
        <v>390</v>
      </c>
      <c r="B37" s="35" t="s">
        <v>394</v>
      </c>
      <c r="C37" s="36">
        <v>0</v>
      </c>
      <c r="D37" s="36">
        <v>0</v>
      </c>
      <c r="E37" s="43">
        <f t="shared" si="11"/>
        <v>0</v>
      </c>
      <c r="F37" s="36">
        <v>0</v>
      </c>
      <c r="G37" s="36">
        <v>0</v>
      </c>
      <c r="H37" s="26">
        <f t="shared" si="12"/>
        <v>0</v>
      </c>
      <c r="I37" s="26">
        <f t="shared" si="13"/>
        <v>0</v>
      </c>
      <c r="J37" s="34" t="s">
        <v>430</v>
      </c>
      <c r="K37" s="463"/>
      <c r="L37" s="461"/>
    </row>
    <row r="38" spans="1:15" x14ac:dyDescent="0.4">
      <c r="A38" s="33" t="s">
        <v>387</v>
      </c>
      <c r="B38" s="35" t="s">
        <v>388</v>
      </c>
      <c r="C38" s="36">
        <v>0</v>
      </c>
      <c r="D38" s="36">
        <v>0</v>
      </c>
      <c r="E38" s="43">
        <f t="shared" si="11"/>
        <v>0</v>
      </c>
      <c r="F38" s="36">
        <v>0</v>
      </c>
      <c r="G38" s="36">
        <v>0</v>
      </c>
      <c r="H38" s="26">
        <f t="shared" si="12"/>
        <v>0</v>
      </c>
      <c r="I38" s="26">
        <f t="shared" si="13"/>
        <v>0</v>
      </c>
      <c r="J38" s="34" t="s">
        <v>430</v>
      </c>
      <c r="K38" s="463"/>
      <c r="L38" s="461"/>
    </row>
    <row r="39" spans="1:15" x14ac:dyDescent="0.4">
      <c r="A39" s="33" t="s">
        <v>386</v>
      </c>
      <c r="B39" s="35" t="s">
        <v>60</v>
      </c>
      <c r="C39" s="36">
        <v>0</v>
      </c>
      <c r="D39" s="36">
        <v>0</v>
      </c>
      <c r="E39" s="43">
        <f t="shared" si="11"/>
        <v>0</v>
      </c>
      <c r="F39" s="36">
        <v>0</v>
      </c>
      <c r="G39" s="36">
        <v>0</v>
      </c>
      <c r="H39" s="26">
        <f t="shared" si="12"/>
        <v>0</v>
      </c>
      <c r="I39" s="26">
        <f t="shared" si="13"/>
        <v>0</v>
      </c>
      <c r="J39" s="34" t="s">
        <v>430</v>
      </c>
      <c r="K39" s="463"/>
      <c r="L39" s="461"/>
    </row>
    <row r="40" spans="1:15" s="39" customFormat="1" x14ac:dyDescent="0.4">
      <c r="A40" s="391"/>
      <c r="B40" s="392" t="s">
        <v>433</v>
      </c>
      <c r="C40" s="393">
        <f>SUM(C34:C39)</f>
        <v>0</v>
      </c>
      <c r="D40" s="393">
        <f>SUM(D34:D39)</f>
        <v>0</v>
      </c>
      <c r="E40" s="394">
        <f>SUM(C40:D40)</f>
        <v>0</v>
      </c>
      <c r="F40" s="393">
        <f>SUM(F34:F39)</f>
        <v>0</v>
      </c>
      <c r="G40" s="393">
        <f>SUM(G34:G39)</f>
        <v>0</v>
      </c>
      <c r="H40" s="394">
        <f>SUM(F40:G40)</f>
        <v>0</v>
      </c>
      <c r="I40" s="394">
        <f t="shared" si="13"/>
        <v>0</v>
      </c>
      <c r="J40" s="38" t="s">
        <v>430</v>
      </c>
      <c r="K40" s="464"/>
      <c r="L40" s="468"/>
    </row>
    <row r="41" spans="1:15" x14ac:dyDescent="0.4">
      <c r="A41" s="33"/>
      <c r="B41" s="388" t="s">
        <v>434</v>
      </c>
      <c r="C41" s="389"/>
      <c r="D41" s="389"/>
      <c r="E41" s="390"/>
      <c r="F41" s="389"/>
      <c r="G41" s="389"/>
      <c r="H41" s="390"/>
      <c r="I41" s="390"/>
      <c r="J41" s="34"/>
      <c r="K41" s="463"/>
      <c r="L41" s="461"/>
    </row>
    <row r="42" spans="1:15" x14ac:dyDescent="0.4">
      <c r="A42" s="33" t="s">
        <v>77</v>
      </c>
      <c r="B42" s="35" t="s">
        <v>440</v>
      </c>
      <c r="C42" s="36">
        <v>0</v>
      </c>
      <c r="D42" s="36">
        <v>0</v>
      </c>
      <c r="E42" s="26">
        <f>C42+D42</f>
        <v>0</v>
      </c>
      <c r="F42" s="36">
        <v>0</v>
      </c>
      <c r="G42" s="36">
        <v>0</v>
      </c>
      <c r="H42" s="26">
        <f>F42+G42</f>
        <v>0</v>
      </c>
      <c r="I42" s="26">
        <f>E42+H42</f>
        <v>0</v>
      </c>
      <c r="J42" s="34" t="s">
        <v>430</v>
      </c>
      <c r="K42" s="463"/>
      <c r="L42" s="461"/>
    </row>
    <row r="43" spans="1:15" ht="23.15" x14ac:dyDescent="0.4">
      <c r="A43" s="33" t="s">
        <v>83</v>
      </c>
      <c r="B43" s="35" t="s">
        <v>435</v>
      </c>
      <c r="C43" s="36">
        <v>0</v>
      </c>
      <c r="D43" s="36">
        <v>0</v>
      </c>
      <c r="E43" s="26">
        <f>C43+D43</f>
        <v>0</v>
      </c>
      <c r="F43" s="36">
        <v>0</v>
      </c>
      <c r="G43" s="36">
        <v>0</v>
      </c>
      <c r="H43" s="26">
        <f>F43+G43</f>
        <v>0</v>
      </c>
      <c r="I43" s="26">
        <f>E43+H43</f>
        <v>0</v>
      </c>
      <c r="J43" s="34" t="s">
        <v>430</v>
      </c>
      <c r="K43" s="463"/>
      <c r="L43" s="461"/>
    </row>
    <row r="44" spans="1:15" s="39" customFormat="1" ht="35.6" x14ac:dyDescent="0.4">
      <c r="A44" s="391"/>
      <c r="B44" s="395" t="s">
        <v>432</v>
      </c>
      <c r="C44" s="396">
        <f>SUM(C42:C43)</f>
        <v>0</v>
      </c>
      <c r="D44" s="396">
        <f>SUM(D42:D43)</f>
        <v>0</v>
      </c>
      <c r="E44" s="397">
        <f>SUM(C44:D44)</f>
        <v>0</v>
      </c>
      <c r="F44" s="396">
        <f>SUM(F42:F43)</f>
        <v>0</v>
      </c>
      <c r="G44" s="396">
        <f>SUM(G42:G43)</f>
        <v>0</v>
      </c>
      <c r="H44" s="397">
        <f>SUM(F44:G44)</f>
        <v>0</v>
      </c>
      <c r="I44" s="397">
        <f>E44+H44</f>
        <v>0</v>
      </c>
      <c r="J44" s="38" t="s">
        <v>430</v>
      </c>
      <c r="K44" s="466" t="e">
        <f>E44/(E14+E17+E40+E48)</f>
        <v>#DIV/0!</v>
      </c>
      <c r="L44" s="418" t="s">
        <v>560</v>
      </c>
    </row>
    <row r="45" spans="1:15" s="39" customFormat="1" x14ac:dyDescent="0.4">
      <c r="A45" s="33"/>
      <c r="B45" s="37" t="s">
        <v>61</v>
      </c>
      <c r="C45" s="456">
        <f>C40+C44</f>
        <v>0</v>
      </c>
      <c r="D45" s="456">
        <f>D40+D44</f>
        <v>0</v>
      </c>
      <c r="E45" s="22">
        <f>C45+D45</f>
        <v>0</v>
      </c>
      <c r="F45" s="456">
        <f>F40+F44</f>
        <v>0</v>
      </c>
      <c r="G45" s="456">
        <f>G40+G44</f>
        <v>0</v>
      </c>
      <c r="H45" s="22">
        <f>F45+G45</f>
        <v>0</v>
      </c>
      <c r="I45" s="22">
        <f>E45+H45</f>
        <v>0</v>
      </c>
      <c r="J45" s="38" t="s">
        <v>430</v>
      </c>
      <c r="K45" s="464"/>
      <c r="L45" s="468"/>
    </row>
    <row r="46" spans="1:15" x14ac:dyDescent="0.4">
      <c r="A46" s="33" t="s">
        <v>62</v>
      </c>
      <c r="B46" s="493" t="s">
        <v>63</v>
      </c>
      <c r="C46" s="494"/>
      <c r="D46" s="494"/>
      <c r="E46" s="494"/>
      <c r="F46" s="494"/>
      <c r="G46" s="494"/>
      <c r="H46" s="494"/>
      <c r="I46" s="494"/>
      <c r="J46" s="34"/>
      <c r="K46" s="463"/>
      <c r="L46" s="461"/>
    </row>
    <row r="47" spans="1:15" s="39" customFormat="1" x14ac:dyDescent="0.4">
      <c r="A47" s="391" t="s">
        <v>64</v>
      </c>
      <c r="B47" s="398" t="s">
        <v>65</v>
      </c>
      <c r="C47" s="399">
        <f>C48+C49</f>
        <v>0</v>
      </c>
      <c r="D47" s="399">
        <f>D48+D49</f>
        <v>0</v>
      </c>
      <c r="E47" s="400">
        <f>C47+D47</f>
        <v>0</v>
      </c>
      <c r="F47" s="399">
        <f>F48+F49</f>
        <v>0</v>
      </c>
      <c r="G47" s="399">
        <f>G48+G49</f>
        <v>0</v>
      </c>
      <c r="H47" s="22">
        <f>F47+G47</f>
        <v>0</v>
      </c>
      <c r="I47" s="22">
        <f>E47+H47</f>
        <v>0</v>
      </c>
      <c r="J47" s="38" t="s">
        <v>430</v>
      </c>
      <c r="K47" s="464"/>
      <c r="L47" s="468"/>
      <c r="M47" s="471"/>
      <c r="N47" s="471"/>
      <c r="O47" s="471"/>
    </row>
    <row r="48" spans="1:15" x14ac:dyDescent="0.4">
      <c r="A48" s="33" t="s">
        <v>66</v>
      </c>
      <c r="B48" s="35" t="s">
        <v>67</v>
      </c>
      <c r="C48" s="36">
        <v>0</v>
      </c>
      <c r="D48" s="36">
        <v>0</v>
      </c>
      <c r="E48" s="43">
        <f t="shared" ref="E48:E51" si="14">C48+D48</f>
        <v>0</v>
      </c>
      <c r="F48" s="36">
        <v>0</v>
      </c>
      <c r="G48" s="36">
        <v>0</v>
      </c>
      <c r="H48" s="26">
        <f t="shared" ref="H48:H51" si="15">F48+G48</f>
        <v>0</v>
      </c>
      <c r="I48" s="26">
        <f t="shared" ref="I48:I51" si="16">E48+H48</f>
        <v>0</v>
      </c>
      <c r="J48" s="34" t="s">
        <v>430</v>
      </c>
      <c r="K48" s="463"/>
      <c r="L48" s="461"/>
      <c r="M48" s="472"/>
      <c r="N48" s="472"/>
      <c r="O48" s="472"/>
    </row>
    <row r="49" spans="1:15" x14ac:dyDescent="0.4">
      <c r="A49" s="33" t="s">
        <v>68</v>
      </c>
      <c r="B49" s="35" t="s">
        <v>69</v>
      </c>
      <c r="C49" s="36">
        <v>0</v>
      </c>
      <c r="D49" s="36">
        <v>0</v>
      </c>
      <c r="E49" s="43">
        <f t="shared" si="14"/>
        <v>0</v>
      </c>
      <c r="F49" s="36">
        <v>0</v>
      </c>
      <c r="G49" s="36">
        <v>0</v>
      </c>
      <c r="H49" s="26">
        <f t="shared" si="15"/>
        <v>0</v>
      </c>
      <c r="I49" s="26">
        <f t="shared" si="16"/>
        <v>0</v>
      </c>
      <c r="J49" s="34" t="s">
        <v>430</v>
      </c>
      <c r="K49" s="463"/>
      <c r="L49" s="461"/>
      <c r="M49" s="472"/>
      <c r="N49" s="472"/>
      <c r="O49" s="472"/>
    </row>
    <row r="50" spans="1:15" x14ac:dyDescent="0.4">
      <c r="A50" s="33" t="s">
        <v>391</v>
      </c>
      <c r="B50" s="35" t="s">
        <v>70</v>
      </c>
      <c r="C50" s="370" t="s">
        <v>525</v>
      </c>
      <c r="D50" s="370" t="s">
        <v>525</v>
      </c>
      <c r="E50" s="370" t="s">
        <v>525</v>
      </c>
      <c r="F50" s="370" t="s">
        <v>525</v>
      </c>
      <c r="G50" s="370" t="s">
        <v>525</v>
      </c>
      <c r="H50" s="370" t="s">
        <v>525</v>
      </c>
      <c r="I50" s="370" t="s">
        <v>525</v>
      </c>
      <c r="J50" s="34" t="s">
        <v>431</v>
      </c>
      <c r="K50" s="485" t="s">
        <v>546</v>
      </c>
      <c r="L50" s="486"/>
      <c r="M50" s="473"/>
      <c r="N50" s="473"/>
      <c r="O50" s="473"/>
    </row>
    <row r="51" spans="1:15" ht="23.15" x14ac:dyDescent="0.4">
      <c r="A51" s="33" t="s">
        <v>71</v>
      </c>
      <c r="B51" s="35" t="s">
        <v>72</v>
      </c>
      <c r="C51" s="36">
        <v>0</v>
      </c>
      <c r="D51" s="36">
        <v>0</v>
      </c>
      <c r="E51" s="43">
        <f t="shared" si="14"/>
        <v>0</v>
      </c>
      <c r="F51" s="36">
        <v>0</v>
      </c>
      <c r="G51" s="36">
        <v>0</v>
      </c>
      <c r="H51" s="26">
        <f t="shared" si="15"/>
        <v>0</v>
      </c>
      <c r="I51" s="26">
        <f t="shared" si="16"/>
        <v>0</v>
      </c>
      <c r="J51" s="34" t="s">
        <v>430</v>
      </c>
      <c r="K51" s="467" t="e">
        <f>E51/(E14+E17+E45)</f>
        <v>#DIV/0!</v>
      </c>
      <c r="L51" s="458" t="s">
        <v>558</v>
      </c>
      <c r="M51" s="472"/>
      <c r="N51" s="472"/>
      <c r="O51" s="472"/>
    </row>
    <row r="52" spans="1:15" x14ac:dyDescent="0.4">
      <c r="A52" s="33" t="s">
        <v>415</v>
      </c>
      <c r="B52" s="35" t="s">
        <v>416</v>
      </c>
      <c r="C52" s="370" t="s">
        <v>525</v>
      </c>
      <c r="D52" s="370" t="s">
        <v>525</v>
      </c>
      <c r="E52" s="370" t="s">
        <v>525</v>
      </c>
      <c r="F52" s="370" t="s">
        <v>525</v>
      </c>
      <c r="G52" s="370" t="s">
        <v>525</v>
      </c>
      <c r="H52" s="370" t="s">
        <v>525</v>
      </c>
      <c r="I52" s="370" t="s">
        <v>525</v>
      </c>
      <c r="J52" s="34" t="s">
        <v>431</v>
      </c>
      <c r="K52" s="485" t="s">
        <v>546</v>
      </c>
      <c r="L52" s="486"/>
      <c r="M52" s="473"/>
      <c r="N52" s="473"/>
      <c r="O52" s="473"/>
    </row>
    <row r="53" spans="1:15" s="39" customFormat="1" x14ac:dyDescent="0.4">
      <c r="A53" s="33"/>
      <c r="B53" s="37" t="s">
        <v>73</v>
      </c>
      <c r="C53" s="456">
        <f>C47+C51</f>
        <v>0</v>
      </c>
      <c r="D53" s="456">
        <f>D47+D51</f>
        <v>0</v>
      </c>
      <c r="E53" s="22">
        <f>C53+D53</f>
        <v>0</v>
      </c>
      <c r="F53" s="456">
        <f>F47+F51</f>
        <v>0</v>
      </c>
      <c r="G53" s="456">
        <f>G47+G51</f>
        <v>0</v>
      </c>
      <c r="H53" s="22">
        <f>F53+G53</f>
        <v>0</v>
      </c>
      <c r="I53" s="22">
        <f>E53+H53</f>
        <v>0</v>
      </c>
      <c r="J53" s="38"/>
      <c r="K53" s="464"/>
      <c r="L53" s="468"/>
      <c r="M53" s="471"/>
      <c r="N53" s="471"/>
      <c r="O53" s="471"/>
    </row>
    <row r="54" spans="1:15" s="39" customFormat="1" x14ac:dyDescent="0.4">
      <c r="A54" s="33" t="s">
        <v>436</v>
      </c>
      <c r="B54" s="37" t="s">
        <v>437</v>
      </c>
      <c r="C54" s="456" t="s">
        <v>428</v>
      </c>
      <c r="D54" s="456" t="s">
        <v>428</v>
      </c>
      <c r="E54" s="22" t="s">
        <v>428</v>
      </c>
      <c r="F54" s="376">
        <v>0</v>
      </c>
      <c r="G54" s="376">
        <v>0</v>
      </c>
      <c r="H54" s="22">
        <f>SUM(F54:G54)</f>
        <v>0</v>
      </c>
      <c r="I54" s="22">
        <f>H54</f>
        <v>0</v>
      </c>
      <c r="J54" s="403"/>
      <c r="K54" s="464"/>
      <c r="L54" s="468"/>
    </row>
    <row r="55" spans="1:15" s="39" customFormat="1" ht="23.15" customHeight="1" x14ac:dyDescent="0.4">
      <c r="A55" s="33" t="s">
        <v>438</v>
      </c>
      <c r="B55" s="398" t="s">
        <v>537</v>
      </c>
      <c r="C55" s="456"/>
      <c r="D55" s="456"/>
      <c r="E55" s="456"/>
      <c r="F55" s="456"/>
      <c r="G55" s="456"/>
      <c r="H55" s="456"/>
      <c r="I55" s="456"/>
      <c r="J55" s="34"/>
      <c r="K55" s="464"/>
      <c r="L55" s="468"/>
    </row>
    <row r="56" spans="1:15" s="39" customFormat="1" ht="23.15" x14ac:dyDescent="0.4">
      <c r="A56" s="33" t="s">
        <v>441</v>
      </c>
      <c r="B56" s="445" t="s">
        <v>538</v>
      </c>
      <c r="C56" s="444">
        <v>0</v>
      </c>
      <c r="D56" s="444">
        <v>0</v>
      </c>
      <c r="E56" s="27">
        <f>SUM(C56:D56)</f>
        <v>0</v>
      </c>
      <c r="F56" s="444">
        <v>0</v>
      </c>
      <c r="G56" s="444">
        <v>0</v>
      </c>
      <c r="H56" s="27">
        <f>SUM(F56:G56)</f>
        <v>0</v>
      </c>
      <c r="I56" s="26">
        <f t="shared" ref="I56:I57" si="17">E56+H56</f>
        <v>0</v>
      </c>
      <c r="J56" s="34" t="s">
        <v>430</v>
      </c>
      <c r="K56" s="464" t="e">
        <f>E56/(E11+E12+E13+E16+E19+E20+E21+E23+E28+E45+E48+E61)</f>
        <v>#DIV/0!</v>
      </c>
      <c r="L56" s="459" t="s">
        <v>556</v>
      </c>
    </row>
    <row r="57" spans="1:15" s="39" customFormat="1" ht="35.15" customHeight="1" x14ac:dyDescent="0.4">
      <c r="A57" s="33" t="s">
        <v>539</v>
      </c>
      <c r="B57" s="445" t="s">
        <v>540</v>
      </c>
      <c r="C57" s="444">
        <v>0</v>
      </c>
      <c r="D57" s="444">
        <v>0</v>
      </c>
      <c r="E57" s="27">
        <f>SUM(C57:D57)</f>
        <v>0</v>
      </c>
      <c r="F57" s="444">
        <v>0</v>
      </c>
      <c r="G57" s="444">
        <v>0</v>
      </c>
      <c r="H57" s="27">
        <f>SUM(F57:G57)</f>
        <v>0</v>
      </c>
      <c r="I57" s="26">
        <f t="shared" si="17"/>
        <v>0</v>
      </c>
      <c r="J57" s="34" t="s">
        <v>430</v>
      </c>
      <c r="K57" s="467" t="e">
        <f>E57/(E14+E17+E45)</f>
        <v>#DIV/0!</v>
      </c>
      <c r="L57" s="459" t="s">
        <v>557</v>
      </c>
    </row>
    <row r="58" spans="1:15" s="39" customFormat="1" x14ac:dyDescent="0.4">
      <c r="A58" s="33"/>
      <c r="B58" s="37" t="s">
        <v>439</v>
      </c>
      <c r="C58" s="456">
        <f t="shared" ref="C58:I58" si="18">SUM(C56:C57)</f>
        <v>0</v>
      </c>
      <c r="D58" s="456">
        <f t="shared" si="18"/>
        <v>0</v>
      </c>
      <c r="E58" s="456">
        <f t="shared" si="18"/>
        <v>0</v>
      </c>
      <c r="F58" s="456">
        <f t="shared" si="18"/>
        <v>0</v>
      </c>
      <c r="G58" s="456">
        <f t="shared" si="18"/>
        <v>0</v>
      </c>
      <c r="H58" s="456">
        <f t="shared" si="18"/>
        <v>0</v>
      </c>
      <c r="I58" s="456">
        <f t="shared" si="18"/>
        <v>0</v>
      </c>
      <c r="J58" s="34" t="s">
        <v>430</v>
      </c>
      <c r="K58" s="464"/>
      <c r="L58" s="468"/>
    </row>
    <row r="59" spans="1:15" s="39" customFormat="1" x14ac:dyDescent="0.4">
      <c r="A59" s="33" t="s">
        <v>542</v>
      </c>
      <c r="B59" s="37" t="s">
        <v>544</v>
      </c>
      <c r="C59" s="456"/>
      <c r="D59" s="456"/>
      <c r="E59" s="22"/>
      <c r="F59" s="456"/>
      <c r="G59" s="456"/>
      <c r="H59" s="22"/>
      <c r="I59" s="22"/>
      <c r="J59" s="34"/>
      <c r="K59" s="464"/>
      <c r="L59" s="468"/>
    </row>
    <row r="60" spans="1:15" s="39" customFormat="1" ht="46.3" x14ac:dyDescent="0.4">
      <c r="A60" s="33" t="s">
        <v>543</v>
      </c>
      <c r="B60" s="445" t="s">
        <v>541</v>
      </c>
      <c r="C60" s="36">
        <v>0</v>
      </c>
      <c r="D60" s="36">
        <v>0</v>
      </c>
      <c r="E60" s="43">
        <f t="shared" ref="E60:E61" si="19">C60+D60</f>
        <v>0</v>
      </c>
      <c r="F60" s="36">
        <v>0</v>
      </c>
      <c r="G60" s="36">
        <v>0</v>
      </c>
      <c r="H60" s="26">
        <f t="shared" ref="H60:H61" si="20">F60+G60</f>
        <v>0</v>
      </c>
      <c r="I60" s="26">
        <f t="shared" ref="I60:I61" si="21">E60+H60</f>
        <v>0</v>
      </c>
      <c r="J60" s="34"/>
      <c r="K60" s="464"/>
      <c r="L60" s="468"/>
    </row>
    <row r="61" spans="1:15" s="39" customFormat="1" ht="27.45" customHeight="1" x14ac:dyDescent="0.4">
      <c r="A61" s="33"/>
      <c r="B61" s="35" t="s">
        <v>564</v>
      </c>
      <c r="C61" s="36">
        <v>0</v>
      </c>
      <c r="D61" s="36">
        <v>0</v>
      </c>
      <c r="E61" s="43">
        <f t="shared" si="19"/>
        <v>0</v>
      </c>
      <c r="F61" s="36">
        <v>0</v>
      </c>
      <c r="G61" s="36">
        <v>0</v>
      </c>
      <c r="H61" s="26">
        <f t="shared" si="20"/>
        <v>0</v>
      </c>
      <c r="I61" s="26">
        <f t="shared" si="21"/>
        <v>0</v>
      </c>
      <c r="J61" s="34"/>
      <c r="K61" s="483" t="s">
        <v>554</v>
      </c>
      <c r="L61" s="484"/>
    </row>
    <row r="62" spans="1:15" s="39" customFormat="1" ht="24" x14ac:dyDescent="0.4">
      <c r="A62" s="33"/>
      <c r="B62" s="37" t="s">
        <v>545</v>
      </c>
      <c r="C62" s="456">
        <f>SUM(C60)</f>
        <v>0</v>
      </c>
      <c r="D62" s="456">
        <f>SUM(D60)</f>
        <v>0</v>
      </c>
      <c r="E62" s="22">
        <f>SUM(C62:D62)</f>
        <v>0</v>
      </c>
      <c r="F62" s="456">
        <f>SUM(F60)</f>
        <v>0</v>
      </c>
      <c r="G62" s="456">
        <f>SUM(G60)</f>
        <v>0</v>
      </c>
      <c r="H62" s="22">
        <f>SUM(F62:G62)</f>
        <v>0</v>
      </c>
      <c r="I62" s="22">
        <f>E62+H62</f>
        <v>0</v>
      </c>
      <c r="J62" s="34" t="s">
        <v>431</v>
      </c>
      <c r="K62" s="467" t="e">
        <f>E62/(E14+E17+E32+E45+E53+E58)</f>
        <v>#DIV/0!</v>
      </c>
      <c r="L62" s="474" t="s">
        <v>555</v>
      </c>
    </row>
    <row r="63" spans="1:15" s="48" customFormat="1" ht="21" customHeight="1" x14ac:dyDescent="0.45">
      <c r="A63" s="44"/>
      <c r="B63" s="45" t="s">
        <v>74</v>
      </c>
      <c r="C63" s="46">
        <f>C14+C17+C32+C45+C53+C58+C62</f>
        <v>0</v>
      </c>
      <c r="D63" s="46">
        <f>D14+D17+D32+D45+D53+D58+D62</f>
        <v>0</v>
      </c>
      <c r="E63" s="46">
        <f>C63+D63</f>
        <v>0</v>
      </c>
      <c r="F63" s="46">
        <f>F14+F17+F32+F45+F53+F58+F62</f>
        <v>0</v>
      </c>
      <c r="G63" s="46">
        <f>G14+G17+G32+G45+G53+G58+G62</f>
        <v>0</v>
      </c>
      <c r="H63" s="46">
        <f>F63+G63</f>
        <v>0</v>
      </c>
      <c r="I63" s="46">
        <f>E63+H63</f>
        <v>0</v>
      </c>
      <c r="J63" s="47"/>
      <c r="K63" s="468"/>
      <c r="L63" s="468"/>
    </row>
    <row r="64" spans="1:15" s="16" customFormat="1" ht="14.15" x14ac:dyDescent="0.35">
      <c r="A64" s="49"/>
      <c r="B64" s="13"/>
      <c r="C64" s="14"/>
      <c r="D64" s="14"/>
      <c r="E64" s="455"/>
      <c r="F64" s="14"/>
      <c r="G64" s="14"/>
      <c r="H64" s="455"/>
      <c r="I64" s="455"/>
      <c r="K64" s="460"/>
      <c r="L64" s="460"/>
    </row>
    <row r="65" spans="1:12" s="16" customFormat="1" ht="14.15" x14ac:dyDescent="0.35">
      <c r="A65" s="49"/>
      <c r="B65" s="13"/>
      <c r="C65" s="14"/>
      <c r="D65" s="14"/>
      <c r="E65" s="455"/>
      <c r="F65" s="14"/>
      <c r="G65" s="14"/>
      <c r="H65" s="455"/>
      <c r="I65" s="455"/>
      <c r="K65" s="460"/>
      <c r="L65" s="460"/>
    </row>
    <row r="66" spans="1:12" s="16" customFormat="1" ht="14.15" x14ac:dyDescent="0.35">
      <c r="A66" s="49"/>
      <c r="B66" s="13"/>
      <c r="C66" s="14"/>
      <c r="D66" s="14"/>
      <c r="E66" s="455"/>
      <c r="F66" s="14"/>
      <c r="G66" s="14"/>
      <c r="H66" s="455"/>
      <c r="I66" s="455"/>
      <c r="K66" s="460"/>
      <c r="L66" s="460"/>
    </row>
    <row r="67" spans="1:12" s="16" customFormat="1" ht="14.15" x14ac:dyDescent="0.35">
      <c r="A67" s="49"/>
      <c r="B67" s="13"/>
      <c r="C67" s="14"/>
      <c r="D67" s="14"/>
      <c r="E67" s="455"/>
      <c r="F67" s="14"/>
      <c r="G67" s="14"/>
      <c r="H67" s="455"/>
      <c r="I67" s="455"/>
      <c r="K67" s="460"/>
      <c r="L67" s="460"/>
    </row>
    <row r="68" spans="1:12" x14ac:dyDescent="0.4">
      <c r="A68" s="50"/>
      <c r="E68" s="455"/>
      <c r="H68" s="455"/>
      <c r="I68" s="455"/>
      <c r="J68" s="17"/>
      <c r="K68" s="469"/>
      <c r="L68" s="469"/>
    </row>
    <row r="69" spans="1:12" ht="15" x14ac:dyDescent="0.4">
      <c r="A69" s="51"/>
      <c r="B69" s="359" t="s">
        <v>373</v>
      </c>
      <c r="E69" s="455"/>
      <c r="H69" s="455"/>
      <c r="I69" s="455"/>
      <c r="J69" s="17"/>
      <c r="K69" s="469"/>
      <c r="L69" s="469"/>
    </row>
    <row r="70" spans="1:12" x14ac:dyDescent="0.4">
      <c r="A70" s="51"/>
      <c r="B70" s="52"/>
      <c r="E70" s="455"/>
      <c r="H70" s="455"/>
      <c r="I70" s="455"/>
      <c r="J70" s="17"/>
      <c r="K70" s="469"/>
      <c r="L70" s="469"/>
    </row>
    <row r="71" spans="1:12" ht="24.9" x14ac:dyDescent="0.4">
      <c r="A71" s="53" t="s">
        <v>75</v>
      </c>
      <c r="B71" s="54" t="s">
        <v>76</v>
      </c>
      <c r="C71" s="457"/>
      <c r="E71" s="455"/>
      <c r="H71" s="455"/>
      <c r="I71" s="455"/>
      <c r="J71" s="17"/>
      <c r="K71" s="469"/>
      <c r="L71" s="469"/>
    </row>
    <row r="72" spans="1:12" x14ac:dyDescent="0.4">
      <c r="A72" s="54" t="s">
        <v>77</v>
      </c>
      <c r="B72" s="54" t="s">
        <v>78</v>
      </c>
      <c r="C72" s="55">
        <f>I63</f>
        <v>0</v>
      </c>
      <c r="D72" s="495"/>
      <c r="E72" s="496"/>
      <c r="F72" s="496"/>
      <c r="G72" s="496"/>
      <c r="H72" s="496"/>
      <c r="I72" s="455"/>
      <c r="J72" s="17"/>
      <c r="K72" s="469"/>
      <c r="L72" s="469"/>
    </row>
    <row r="73" spans="1:12" x14ac:dyDescent="0.4">
      <c r="A73" s="56" t="s">
        <v>79</v>
      </c>
      <c r="B73" s="56" t="s">
        <v>80</v>
      </c>
      <c r="C73" s="457">
        <f>H63</f>
        <v>0</v>
      </c>
      <c r="E73" s="455"/>
      <c r="H73" s="455"/>
      <c r="I73" s="455"/>
      <c r="J73" s="17"/>
      <c r="K73" s="469"/>
      <c r="L73" s="469"/>
    </row>
    <row r="74" spans="1:12" x14ac:dyDescent="0.4">
      <c r="A74" s="56" t="s">
        <v>81</v>
      </c>
      <c r="B74" s="56" t="s">
        <v>82</v>
      </c>
      <c r="C74" s="457">
        <f>C72-C73</f>
        <v>0</v>
      </c>
      <c r="E74" s="455"/>
      <c r="H74" s="455"/>
      <c r="I74" s="455"/>
      <c r="J74" s="17"/>
      <c r="K74" s="469"/>
      <c r="L74" s="469"/>
    </row>
    <row r="75" spans="1:12" x14ac:dyDescent="0.4">
      <c r="A75" s="54" t="s">
        <v>83</v>
      </c>
      <c r="B75" s="54" t="s">
        <v>84</v>
      </c>
      <c r="C75" s="55">
        <f>SUM(C76:C77)</f>
        <v>0</v>
      </c>
      <c r="D75" s="57"/>
      <c r="E75" s="455"/>
      <c r="H75" s="455"/>
      <c r="I75" s="455"/>
      <c r="J75" s="17"/>
      <c r="K75" s="469"/>
      <c r="L75" s="469"/>
    </row>
    <row r="76" spans="1:12" ht="29.15" customHeight="1" x14ac:dyDescent="0.4">
      <c r="A76" s="56" t="s">
        <v>79</v>
      </c>
      <c r="B76" s="56" t="s">
        <v>85</v>
      </c>
      <c r="C76" s="404"/>
      <c r="D76" s="350" t="e">
        <f>C76/C74</f>
        <v>#DIV/0!</v>
      </c>
      <c r="E76" s="488" t="s">
        <v>563</v>
      </c>
      <c r="F76" s="489"/>
      <c r="G76" s="489"/>
      <c r="H76" s="489"/>
      <c r="I76" s="489"/>
      <c r="J76" s="17"/>
      <c r="K76" s="469"/>
      <c r="L76" s="469"/>
    </row>
    <row r="77" spans="1:12" x14ac:dyDescent="0.4">
      <c r="A77" s="56" t="s">
        <v>81</v>
      </c>
      <c r="B77" s="56" t="s">
        <v>86</v>
      </c>
      <c r="C77" s="58">
        <f>H63</f>
        <v>0</v>
      </c>
      <c r="E77" s="455"/>
      <c r="G77" s="59"/>
      <c r="H77" s="455"/>
      <c r="I77" s="455"/>
      <c r="J77" s="17"/>
      <c r="K77" s="469"/>
      <c r="L77" s="469"/>
    </row>
    <row r="78" spans="1:12" x14ac:dyDescent="0.4">
      <c r="A78" s="54" t="s">
        <v>87</v>
      </c>
      <c r="B78" s="54" t="s">
        <v>88</v>
      </c>
      <c r="C78" s="457">
        <f>C74-C76</f>
        <v>0</v>
      </c>
      <c r="E78" s="455"/>
      <c r="H78" s="455"/>
      <c r="I78" s="455"/>
      <c r="J78" s="17"/>
      <c r="K78" s="469"/>
      <c r="L78" s="469"/>
    </row>
    <row r="79" spans="1:12" x14ac:dyDescent="0.4">
      <c r="E79" s="455"/>
      <c r="H79" s="455"/>
      <c r="I79" s="455"/>
      <c r="J79" s="17"/>
      <c r="K79" s="469"/>
      <c r="L79" s="469"/>
    </row>
  </sheetData>
  <mergeCells count="17">
    <mergeCell ref="B18:I18"/>
    <mergeCell ref="A1:I1"/>
    <mergeCell ref="C6:D6"/>
    <mergeCell ref="F6:G6"/>
    <mergeCell ref="B9:I9"/>
    <mergeCell ref="B15:I15"/>
    <mergeCell ref="K24:L24"/>
    <mergeCell ref="K25:L25"/>
    <mergeCell ref="K26:L26"/>
    <mergeCell ref="K27:L27"/>
    <mergeCell ref="K50:L50"/>
    <mergeCell ref="K61:L61"/>
    <mergeCell ref="D72:H72"/>
    <mergeCell ref="E76:I76"/>
    <mergeCell ref="B33:I33"/>
    <mergeCell ref="B46:I46"/>
    <mergeCell ref="K52:L52"/>
  </mergeCells>
  <conditionalFormatting sqref="D76">
    <cfRule type="containsText" dxfId="11" priority="1" operator="containsText" text="CORECT">
      <formula>NOT(ISERROR(SEARCH("CORECT",D76)))</formula>
    </cfRule>
    <cfRule type="containsText" dxfId="10" priority="2" operator="containsText" text="INCORECT">
      <formula>NOT(ISERROR(SEARCH("INCORECT",D76)))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75"/>
  <sheetViews>
    <sheetView topLeftCell="A62" workbookViewId="0">
      <selection activeCell="B62" sqref="B62"/>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0.3828125" customWidth="1"/>
    <col min="7" max="7" width="11.15234375" customWidth="1"/>
  </cols>
  <sheetData>
    <row r="1" spans="1:9" ht="19.75" x14ac:dyDescent="0.4">
      <c r="A1" s="490" t="s">
        <v>449</v>
      </c>
      <c r="B1" s="490"/>
      <c r="C1" s="490"/>
      <c r="D1" s="490"/>
      <c r="E1" s="490"/>
      <c r="F1" s="490"/>
      <c r="G1" s="490"/>
      <c r="H1" s="490"/>
      <c r="I1" s="490"/>
    </row>
    <row r="5" spans="1:9" s="402" customFormat="1" ht="12" thickBot="1" x14ac:dyDescent="0.35"/>
    <row r="6" spans="1:9" s="402" customFormat="1" ht="34.7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1" si="4">C20*19%</f>
        <v>0</v>
      </c>
      <c r="E20" s="417">
        <f t="shared" ref="E20:E41"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535</v>
      </c>
      <c r="B42" s="96" t="s">
        <v>536</v>
      </c>
      <c r="C42" s="416">
        <v>0</v>
      </c>
      <c r="D42" s="417">
        <f t="shared" ref="D42" si="8">C42*19%</f>
        <v>0</v>
      </c>
      <c r="E42" s="417">
        <f t="shared" ref="E42" si="9">C42+D42</f>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10">C46*19%</f>
        <v>0</v>
      </c>
      <c r="E46" s="417">
        <f t="shared" ref="E46:E50" si="11">C46+D46</f>
        <v>0</v>
      </c>
      <c r="F46" s="417"/>
      <c r="G46" s="417"/>
    </row>
    <row r="47" spans="1:7" s="402" customFormat="1" ht="11.6" x14ac:dyDescent="0.3">
      <c r="A47" s="414">
        <v>4.3</v>
      </c>
      <c r="B47" s="415" t="s">
        <v>502</v>
      </c>
      <c r="C47" s="416">
        <v>0</v>
      </c>
      <c r="D47" s="417">
        <f t="shared" si="10"/>
        <v>0</v>
      </c>
      <c r="E47" s="417">
        <f t="shared" si="11"/>
        <v>0</v>
      </c>
      <c r="F47" s="417"/>
      <c r="G47" s="417"/>
    </row>
    <row r="48" spans="1:7" s="402" customFormat="1" ht="29.4" customHeight="1" x14ac:dyDescent="0.3">
      <c r="A48" s="414">
        <v>4.4000000000000004</v>
      </c>
      <c r="B48" s="418" t="s">
        <v>503</v>
      </c>
      <c r="C48" s="416">
        <v>0</v>
      </c>
      <c r="D48" s="417">
        <f t="shared" si="10"/>
        <v>0</v>
      </c>
      <c r="E48" s="417">
        <f t="shared" si="11"/>
        <v>0</v>
      </c>
      <c r="F48" s="417"/>
      <c r="G48" s="417"/>
    </row>
    <row r="49" spans="1:7" s="402" customFormat="1" ht="18.649999999999999" customHeight="1" x14ac:dyDescent="0.3">
      <c r="A49" s="414">
        <v>4.5</v>
      </c>
      <c r="B49" s="418" t="s">
        <v>388</v>
      </c>
      <c r="C49" s="416">
        <v>0</v>
      </c>
      <c r="D49" s="417">
        <f t="shared" si="10"/>
        <v>0</v>
      </c>
      <c r="E49" s="417">
        <f t="shared" si="11"/>
        <v>0</v>
      </c>
      <c r="F49" s="417"/>
      <c r="G49" s="417"/>
    </row>
    <row r="50" spans="1:7" s="402" customFormat="1" ht="11.6" x14ac:dyDescent="0.3">
      <c r="A50" s="414">
        <v>4.5999999999999996</v>
      </c>
      <c r="B50" s="418" t="s">
        <v>60</v>
      </c>
      <c r="C50" s="416">
        <v>0</v>
      </c>
      <c r="D50" s="417">
        <f t="shared" si="10"/>
        <v>0</v>
      </c>
      <c r="E50" s="417">
        <f t="shared" si="11"/>
        <v>0</v>
      </c>
      <c r="F50" s="417"/>
      <c r="G50" s="417"/>
    </row>
    <row r="51" spans="1:7" s="402" customFormat="1" ht="11.6" x14ac:dyDescent="0.3">
      <c r="A51" s="497" t="s">
        <v>504</v>
      </c>
      <c r="B51" s="497"/>
      <c r="C51" s="419">
        <f>SUM(C45:C50)</f>
        <v>0</v>
      </c>
      <c r="D51" s="420">
        <f t="shared" ref="D51:E51" si="12">SUM(D45:D50)</f>
        <v>0</v>
      </c>
      <c r="E51" s="420">
        <f t="shared" si="12"/>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3">SUM(D54:D55)</f>
        <v>0</v>
      </c>
      <c r="E53" s="420">
        <f t="shared" si="13"/>
        <v>0</v>
      </c>
      <c r="F53" s="420"/>
      <c r="G53" s="420"/>
    </row>
    <row r="54" spans="1:7" s="402" customFormat="1" ht="21" customHeight="1" x14ac:dyDescent="0.3">
      <c r="A54" s="421" t="s">
        <v>507</v>
      </c>
      <c r="B54" s="418" t="s">
        <v>508</v>
      </c>
      <c r="C54" s="416">
        <v>0</v>
      </c>
      <c r="D54" s="417">
        <f t="shared" ref="D54:D63" si="14">C54*19%</f>
        <v>0</v>
      </c>
      <c r="E54" s="417">
        <f t="shared" ref="E54:E55" si="15">C54+D54</f>
        <v>0</v>
      </c>
      <c r="F54" s="420"/>
      <c r="G54" s="417"/>
    </row>
    <row r="55" spans="1:7" s="402" customFormat="1" ht="11.6" x14ac:dyDescent="0.3">
      <c r="A55" s="421" t="s">
        <v>509</v>
      </c>
      <c r="B55" s="415" t="s">
        <v>510</v>
      </c>
      <c r="C55" s="416">
        <v>0</v>
      </c>
      <c r="D55" s="417">
        <f t="shared" si="14"/>
        <v>0</v>
      </c>
      <c r="E55" s="417">
        <f t="shared" si="15"/>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6">C57+D57</f>
        <v>0</v>
      </c>
      <c r="F57" s="415"/>
      <c r="G57" s="415"/>
    </row>
    <row r="58" spans="1:7" s="402" customFormat="1" ht="19.2" customHeight="1" x14ac:dyDescent="0.3">
      <c r="A58" s="421" t="s">
        <v>514</v>
      </c>
      <c r="B58" s="418" t="s">
        <v>515</v>
      </c>
      <c r="C58" s="416">
        <v>0</v>
      </c>
      <c r="D58" s="449">
        <v>0</v>
      </c>
      <c r="E58" s="417">
        <f t="shared" si="16"/>
        <v>0</v>
      </c>
      <c r="F58" s="415"/>
      <c r="G58" s="415"/>
    </row>
    <row r="59" spans="1:7" s="402" customFormat="1" ht="23.15" x14ac:dyDescent="0.3">
      <c r="A59" s="421" t="s">
        <v>516</v>
      </c>
      <c r="B59" s="418" t="s">
        <v>517</v>
      </c>
      <c r="C59" s="416">
        <v>0</v>
      </c>
      <c r="D59" s="449">
        <v>0</v>
      </c>
      <c r="E59" s="417">
        <f t="shared" si="16"/>
        <v>0</v>
      </c>
      <c r="F59" s="415"/>
      <c r="G59" s="415"/>
    </row>
    <row r="60" spans="1:7" s="402" customFormat="1" ht="21.65" customHeight="1" x14ac:dyDescent="0.3">
      <c r="A60" s="421" t="s">
        <v>518</v>
      </c>
      <c r="B60" s="418" t="s">
        <v>519</v>
      </c>
      <c r="C60" s="416">
        <v>0</v>
      </c>
      <c r="D60" s="449">
        <v>0</v>
      </c>
      <c r="E60" s="417">
        <f t="shared" si="16"/>
        <v>0</v>
      </c>
      <c r="F60" s="415"/>
      <c r="G60" s="415"/>
    </row>
    <row r="61" spans="1:7" s="402" customFormat="1" ht="24.65" customHeight="1" x14ac:dyDescent="0.3">
      <c r="A61" s="421" t="s">
        <v>520</v>
      </c>
      <c r="B61" s="418" t="s">
        <v>521</v>
      </c>
      <c r="C61" s="416">
        <v>0</v>
      </c>
      <c r="D61" s="449">
        <v>0</v>
      </c>
      <c r="E61" s="417">
        <f t="shared" si="16"/>
        <v>0</v>
      </c>
      <c r="F61" s="415"/>
      <c r="G61" s="415"/>
    </row>
    <row r="62" spans="1:7" s="402" customFormat="1" ht="19.2" customHeight="1" x14ac:dyDescent="0.3">
      <c r="A62" s="421">
        <v>5.3</v>
      </c>
      <c r="B62" s="418" t="s">
        <v>522</v>
      </c>
      <c r="C62" s="416">
        <v>0</v>
      </c>
      <c r="D62" s="417">
        <f t="shared" si="14"/>
        <v>0</v>
      </c>
      <c r="E62" s="417">
        <f t="shared" si="16"/>
        <v>0</v>
      </c>
      <c r="F62" s="417"/>
      <c r="G62" s="417"/>
    </row>
    <row r="63" spans="1:7" s="402" customFormat="1" ht="28.85" customHeight="1" x14ac:dyDescent="0.3">
      <c r="A63" s="421">
        <v>5.4</v>
      </c>
      <c r="B63" s="418" t="s">
        <v>416</v>
      </c>
      <c r="C63" s="416">
        <v>0</v>
      </c>
      <c r="D63" s="417">
        <f t="shared" si="14"/>
        <v>0</v>
      </c>
      <c r="E63" s="417">
        <f t="shared" si="16"/>
        <v>0</v>
      </c>
      <c r="F63" s="417"/>
      <c r="G63" s="417"/>
    </row>
    <row r="64" spans="1:7" s="402" customFormat="1" ht="11.6" x14ac:dyDescent="0.3">
      <c r="A64" s="497" t="s">
        <v>523</v>
      </c>
      <c r="B64" s="497"/>
      <c r="C64" s="419">
        <f>C53+C56+C62+C63</f>
        <v>0</v>
      </c>
      <c r="D64" s="420">
        <f t="shared" ref="D64:E64" si="17">D53+D56+D62+D63</f>
        <v>0</v>
      </c>
      <c r="E64" s="420">
        <f t="shared" si="17"/>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8">C67+D67</f>
        <v>0</v>
      </c>
      <c r="F67" s="428"/>
      <c r="G67" s="428"/>
    </row>
    <row r="68" spans="1:8" s="402" customFormat="1" ht="11.6" x14ac:dyDescent="0.3">
      <c r="A68" s="497" t="s">
        <v>527</v>
      </c>
      <c r="B68" s="497"/>
      <c r="C68" s="419">
        <f>SUM(C66:C67)</f>
        <v>0</v>
      </c>
      <c r="D68" s="420">
        <f t="shared" ref="D68:E68" si="19">SUM(D66:D67)</f>
        <v>0</v>
      </c>
      <c r="E68" s="420">
        <f t="shared" si="19"/>
        <v>0</v>
      </c>
      <c r="F68" s="429"/>
      <c r="G68" s="429"/>
    </row>
    <row r="69" spans="1:8" s="402" customFormat="1" ht="23.6" customHeight="1" x14ac:dyDescent="0.3">
      <c r="A69" s="503" t="s">
        <v>537</v>
      </c>
      <c r="B69" s="504"/>
      <c r="C69" s="419"/>
      <c r="D69" s="420"/>
      <c r="E69" s="420"/>
      <c r="F69" s="429"/>
      <c r="G69" s="429"/>
    </row>
    <row r="70" spans="1:8" s="402" customFormat="1" ht="23.15" x14ac:dyDescent="0.3">
      <c r="A70" s="33" t="s">
        <v>441</v>
      </c>
      <c r="B70" s="445" t="s">
        <v>538</v>
      </c>
      <c r="C70" s="416">
        <v>0</v>
      </c>
      <c r="D70" s="450">
        <v>0</v>
      </c>
      <c r="E70" s="417">
        <f t="shared" ref="E70:E71" si="20">C70+D70</f>
        <v>0</v>
      </c>
      <c r="F70" s="429"/>
      <c r="G70" s="429"/>
    </row>
    <row r="71" spans="1:8" s="402" customFormat="1" ht="11.6" x14ac:dyDescent="0.3">
      <c r="A71" s="33" t="s">
        <v>539</v>
      </c>
      <c r="B71" s="445" t="s">
        <v>540</v>
      </c>
      <c r="C71" s="416">
        <v>0</v>
      </c>
      <c r="D71" s="450">
        <v>0</v>
      </c>
      <c r="E71" s="417">
        <f t="shared" si="20"/>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21">D14+D17+D43+D51+D64+D68+D72</f>
        <v>0</v>
      </c>
      <c r="E73" s="419">
        <f t="shared" si="21"/>
        <v>0</v>
      </c>
      <c r="F73" s="447">
        <f>'Buget cerere'!I63</f>
        <v>0</v>
      </c>
      <c r="G73" s="447">
        <f t="shared" ref="G73" si="22">E73-F73</f>
        <v>0</v>
      </c>
      <c r="H73" s="448"/>
    </row>
    <row r="74" spans="1:8" s="402" customFormat="1" ht="11.6" x14ac:dyDescent="0.3">
      <c r="A74" s="497" t="s">
        <v>528</v>
      </c>
      <c r="B74" s="497"/>
      <c r="C74" s="419">
        <f>C11+C12+C13+C17+C45+C46+C54</f>
        <v>0</v>
      </c>
      <c r="D74" s="420">
        <f>D11+D12+D13+D17+D45+D46+D54</f>
        <v>0</v>
      </c>
      <c r="E74" s="420">
        <f>E11+E12+E13+E17+E45+E46+E54</f>
        <v>0</v>
      </c>
      <c r="F74" s="420"/>
      <c r="G74" s="420"/>
    </row>
    <row r="75" spans="1:8" s="402" customFormat="1" ht="11.6" x14ac:dyDescent="0.3"/>
  </sheetData>
  <mergeCells count="18">
    <mergeCell ref="A52:G52"/>
    <mergeCell ref="A1:I1"/>
    <mergeCell ref="A6:A7"/>
    <mergeCell ref="B6:B7"/>
    <mergeCell ref="A9:G9"/>
    <mergeCell ref="A14:B14"/>
    <mergeCell ref="A15:G15"/>
    <mergeCell ref="A17:B17"/>
    <mergeCell ref="A18:G18"/>
    <mergeCell ref="A43:B43"/>
    <mergeCell ref="A44:G44"/>
    <mergeCell ref="A51:B51"/>
    <mergeCell ref="A64:B64"/>
    <mergeCell ref="A65:G65"/>
    <mergeCell ref="A68:B68"/>
    <mergeCell ref="A73:B73"/>
    <mergeCell ref="A74:B74"/>
    <mergeCell ref="A69:B6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74"/>
  <sheetViews>
    <sheetView topLeftCell="A4" workbookViewId="0">
      <selection activeCell="A6" sqref="A6:XFD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490" t="s">
        <v>531</v>
      </c>
      <c r="B1" s="490"/>
      <c r="C1" s="490"/>
      <c r="D1" s="490"/>
      <c r="E1" s="490"/>
      <c r="F1" s="490"/>
      <c r="G1" s="490"/>
      <c r="H1" s="490"/>
      <c r="I1" s="490"/>
    </row>
    <row r="5" spans="1:9" s="402" customFormat="1" ht="12" thickBot="1" x14ac:dyDescent="0.35"/>
    <row r="6" spans="1:9" s="402" customFormat="1" ht="23.1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2" si="4">C20*19%</f>
        <v>0</v>
      </c>
      <c r="E20" s="417">
        <f t="shared" ref="E20:E42"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535</v>
      </c>
      <c r="B42" s="96" t="s">
        <v>536</v>
      </c>
      <c r="C42" s="416">
        <v>0</v>
      </c>
      <c r="D42" s="417">
        <f t="shared" si="4"/>
        <v>0</v>
      </c>
      <c r="E42" s="417">
        <f t="shared" si="5"/>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8">C46*19%</f>
        <v>0</v>
      </c>
      <c r="E46" s="417">
        <f t="shared" ref="E46:E50" si="9">C46+D46</f>
        <v>0</v>
      </c>
      <c r="F46" s="417"/>
      <c r="G46" s="417"/>
    </row>
    <row r="47" spans="1:7" s="402" customFormat="1" ht="11.6" x14ac:dyDescent="0.3">
      <c r="A47" s="414">
        <v>4.3</v>
      </c>
      <c r="B47" s="415" t="s">
        <v>502</v>
      </c>
      <c r="C47" s="416">
        <v>0</v>
      </c>
      <c r="D47" s="417">
        <f t="shared" si="8"/>
        <v>0</v>
      </c>
      <c r="E47" s="417">
        <f t="shared" si="9"/>
        <v>0</v>
      </c>
      <c r="F47" s="417"/>
      <c r="G47" s="417"/>
    </row>
    <row r="48" spans="1:7" s="402" customFormat="1" ht="29.4" customHeight="1" x14ac:dyDescent="0.3">
      <c r="A48" s="414">
        <v>4.4000000000000004</v>
      </c>
      <c r="B48" s="418" t="s">
        <v>503</v>
      </c>
      <c r="C48" s="416">
        <v>0</v>
      </c>
      <c r="D48" s="417">
        <f t="shared" si="8"/>
        <v>0</v>
      </c>
      <c r="E48" s="417">
        <f t="shared" si="9"/>
        <v>0</v>
      </c>
      <c r="F48" s="417"/>
      <c r="G48" s="417"/>
    </row>
    <row r="49" spans="1:7" s="402" customFormat="1" ht="18.649999999999999" customHeight="1" x14ac:dyDescent="0.3">
      <c r="A49" s="414">
        <v>4.5</v>
      </c>
      <c r="B49" s="418" t="s">
        <v>388</v>
      </c>
      <c r="C49" s="416">
        <v>0</v>
      </c>
      <c r="D49" s="417">
        <f t="shared" si="8"/>
        <v>0</v>
      </c>
      <c r="E49" s="417">
        <f t="shared" si="9"/>
        <v>0</v>
      </c>
      <c r="F49" s="417"/>
      <c r="G49" s="417"/>
    </row>
    <row r="50" spans="1:7" s="402" customFormat="1" ht="11.6" x14ac:dyDescent="0.3">
      <c r="A50" s="414">
        <v>4.5999999999999996</v>
      </c>
      <c r="B50" s="418" t="s">
        <v>60</v>
      </c>
      <c r="C50" s="416">
        <v>0</v>
      </c>
      <c r="D50" s="417">
        <f t="shared" si="8"/>
        <v>0</v>
      </c>
      <c r="E50" s="417">
        <f t="shared" si="9"/>
        <v>0</v>
      </c>
      <c r="F50" s="417"/>
      <c r="G50" s="417"/>
    </row>
    <row r="51" spans="1:7" s="402" customFormat="1" ht="11.6" x14ac:dyDescent="0.3">
      <c r="A51" s="497" t="s">
        <v>504</v>
      </c>
      <c r="B51" s="497"/>
      <c r="C51" s="419">
        <f>SUM(C45:C50)</f>
        <v>0</v>
      </c>
      <c r="D51" s="420">
        <f t="shared" ref="D51:E51" si="10">SUM(D45:D50)</f>
        <v>0</v>
      </c>
      <c r="E51" s="420">
        <f t="shared" si="10"/>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1">SUM(D54:D55)</f>
        <v>0</v>
      </c>
      <c r="E53" s="420">
        <f t="shared" si="11"/>
        <v>0</v>
      </c>
      <c r="F53" s="420"/>
      <c r="G53" s="420"/>
    </row>
    <row r="54" spans="1:7" s="402" customFormat="1" ht="21" customHeight="1" x14ac:dyDescent="0.3">
      <c r="A54" s="421" t="s">
        <v>507</v>
      </c>
      <c r="B54" s="418" t="s">
        <v>508</v>
      </c>
      <c r="C54" s="416">
        <v>0</v>
      </c>
      <c r="D54" s="417">
        <f t="shared" ref="D54:D63" si="12">C54*19%</f>
        <v>0</v>
      </c>
      <c r="E54" s="417">
        <f t="shared" ref="E54:E55" si="13">C54+D54</f>
        <v>0</v>
      </c>
      <c r="F54" s="420"/>
      <c r="G54" s="417"/>
    </row>
    <row r="55" spans="1:7" s="402" customFormat="1" ht="11.6" x14ac:dyDescent="0.3">
      <c r="A55" s="421" t="s">
        <v>509</v>
      </c>
      <c r="B55" s="415" t="s">
        <v>510</v>
      </c>
      <c r="C55" s="416">
        <v>0</v>
      </c>
      <c r="D55" s="417">
        <f t="shared" si="12"/>
        <v>0</v>
      </c>
      <c r="E55" s="417">
        <f t="shared" si="13"/>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4">C57+D57</f>
        <v>0</v>
      </c>
      <c r="F57" s="415"/>
      <c r="G57" s="415"/>
    </row>
    <row r="58" spans="1:7" s="402" customFormat="1" ht="19.2" customHeight="1" x14ac:dyDescent="0.3">
      <c r="A58" s="421" t="s">
        <v>514</v>
      </c>
      <c r="B58" s="418" t="s">
        <v>515</v>
      </c>
      <c r="C58" s="416">
        <v>0</v>
      </c>
      <c r="D58" s="449">
        <v>0</v>
      </c>
      <c r="E58" s="417">
        <f t="shared" si="14"/>
        <v>0</v>
      </c>
      <c r="F58" s="415"/>
      <c r="G58" s="415"/>
    </row>
    <row r="59" spans="1:7" s="402" customFormat="1" ht="23.15" x14ac:dyDescent="0.3">
      <c r="A59" s="421" t="s">
        <v>516</v>
      </c>
      <c r="B59" s="418" t="s">
        <v>517</v>
      </c>
      <c r="C59" s="416">
        <v>0</v>
      </c>
      <c r="D59" s="449">
        <v>0</v>
      </c>
      <c r="E59" s="417">
        <f t="shared" si="14"/>
        <v>0</v>
      </c>
      <c r="F59" s="415"/>
      <c r="G59" s="415"/>
    </row>
    <row r="60" spans="1:7" s="402" customFormat="1" ht="21.65" customHeight="1" x14ac:dyDescent="0.3">
      <c r="A60" s="421" t="s">
        <v>518</v>
      </c>
      <c r="B60" s="418" t="s">
        <v>519</v>
      </c>
      <c r="C60" s="416">
        <v>0</v>
      </c>
      <c r="D60" s="449">
        <v>0</v>
      </c>
      <c r="E60" s="417">
        <f t="shared" si="14"/>
        <v>0</v>
      </c>
      <c r="F60" s="415"/>
      <c r="G60" s="415"/>
    </row>
    <row r="61" spans="1:7" s="402" customFormat="1" ht="24.65" customHeight="1" x14ac:dyDescent="0.3">
      <c r="A61" s="421" t="s">
        <v>520</v>
      </c>
      <c r="B61" s="418" t="s">
        <v>521</v>
      </c>
      <c r="C61" s="416">
        <v>0</v>
      </c>
      <c r="D61" s="449">
        <v>0</v>
      </c>
      <c r="E61" s="417">
        <f t="shared" si="14"/>
        <v>0</v>
      </c>
      <c r="F61" s="415"/>
      <c r="G61" s="415"/>
    </row>
    <row r="62" spans="1:7" s="402" customFormat="1" ht="19.2" customHeight="1" x14ac:dyDescent="0.3">
      <c r="A62" s="421">
        <v>5.3</v>
      </c>
      <c r="B62" s="418" t="s">
        <v>522</v>
      </c>
      <c r="C62" s="416">
        <v>0</v>
      </c>
      <c r="D62" s="417">
        <f t="shared" si="12"/>
        <v>0</v>
      </c>
      <c r="E62" s="417">
        <f t="shared" si="14"/>
        <v>0</v>
      </c>
      <c r="F62" s="417"/>
      <c r="G62" s="417"/>
    </row>
    <row r="63" spans="1:7" s="402" customFormat="1" ht="28.85" customHeight="1" x14ac:dyDescent="0.3">
      <c r="A63" s="421">
        <v>5.4</v>
      </c>
      <c r="B63" s="418" t="s">
        <v>416</v>
      </c>
      <c r="C63" s="416">
        <v>0</v>
      </c>
      <c r="D63" s="417">
        <f t="shared" si="12"/>
        <v>0</v>
      </c>
      <c r="E63" s="417">
        <f t="shared" si="14"/>
        <v>0</v>
      </c>
      <c r="F63" s="417"/>
      <c r="G63" s="417"/>
    </row>
    <row r="64" spans="1:7" s="402" customFormat="1" ht="11.6" x14ac:dyDescent="0.3">
      <c r="A64" s="497" t="s">
        <v>523</v>
      </c>
      <c r="B64" s="497"/>
      <c r="C64" s="419">
        <f>C53+C56+C62+C63</f>
        <v>0</v>
      </c>
      <c r="D64" s="420">
        <f t="shared" ref="D64:E64" si="15">D53+D56+D62+D63</f>
        <v>0</v>
      </c>
      <c r="E64" s="420">
        <f t="shared" si="15"/>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6">C67+D67</f>
        <v>0</v>
      </c>
      <c r="F67" s="428"/>
      <c r="G67" s="428"/>
    </row>
    <row r="68" spans="1:8" s="402" customFormat="1" ht="11.6" x14ac:dyDescent="0.3">
      <c r="A68" s="497" t="s">
        <v>527</v>
      </c>
      <c r="B68" s="497"/>
      <c r="C68" s="419">
        <f>SUM(C66:C67)</f>
        <v>0</v>
      </c>
      <c r="D68" s="420">
        <f t="shared" ref="D68:E68" si="17">SUM(D66:D67)</f>
        <v>0</v>
      </c>
      <c r="E68" s="420">
        <f t="shared" si="17"/>
        <v>0</v>
      </c>
      <c r="F68" s="429"/>
      <c r="G68" s="429"/>
    </row>
    <row r="69" spans="1:8" s="402" customFormat="1" ht="23.6" customHeight="1" x14ac:dyDescent="0.3">
      <c r="A69" s="503" t="s">
        <v>537</v>
      </c>
      <c r="B69" s="504"/>
      <c r="C69" s="419"/>
      <c r="D69" s="420"/>
      <c r="E69" s="420"/>
      <c r="F69" s="429"/>
      <c r="G69" s="429"/>
    </row>
    <row r="70" spans="1:8" s="402" customFormat="1" ht="23.15" x14ac:dyDescent="0.3">
      <c r="A70" s="33" t="s">
        <v>441</v>
      </c>
      <c r="B70" s="445" t="s">
        <v>538</v>
      </c>
      <c r="C70" s="416">
        <v>0</v>
      </c>
      <c r="D70" s="450">
        <v>0</v>
      </c>
      <c r="E70" s="417">
        <f t="shared" ref="E70:E71" si="18">C70+D70</f>
        <v>0</v>
      </c>
      <c r="F70" s="429"/>
      <c r="G70" s="429"/>
    </row>
    <row r="71" spans="1:8" s="402" customFormat="1" ht="11.6" x14ac:dyDescent="0.3">
      <c r="A71" s="33" t="s">
        <v>539</v>
      </c>
      <c r="B71" s="445" t="s">
        <v>540</v>
      </c>
      <c r="C71" s="416">
        <v>0</v>
      </c>
      <c r="D71" s="450">
        <v>0</v>
      </c>
      <c r="E71" s="417">
        <f t="shared" si="18"/>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19">D14+D17+D43+D51+D64+D68+D72</f>
        <v>0</v>
      </c>
      <c r="E73" s="419">
        <f t="shared" si="19"/>
        <v>0</v>
      </c>
      <c r="F73" s="447">
        <f>'Buget cerere'!I63</f>
        <v>0</v>
      </c>
      <c r="G73" s="447">
        <f t="shared" ref="G73" si="20">E73-F73</f>
        <v>0</v>
      </c>
      <c r="H73" s="448"/>
    </row>
    <row r="74" spans="1:8" s="402" customFormat="1" ht="11.6" x14ac:dyDescent="0.3">
      <c r="A74" s="497" t="s">
        <v>528</v>
      </c>
      <c r="B74" s="497"/>
      <c r="C74" s="419">
        <f>C11+C12+C13+C17+C45+C46+C54</f>
        <v>0</v>
      </c>
      <c r="D74" s="420">
        <f>D11+D12+D13+D17+D45+D46+D54</f>
        <v>0</v>
      </c>
      <c r="E74" s="420">
        <f>E11+E12+E13+E17+E45+E46+E54</f>
        <v>0</v>
      </c>
      <c r="F74" s="420"/>
      <c r="G74" s="420"/>
    </row>
  </sheetData>
  <mergeCells count="18">
    <mergeCell ref="A51:B51"/>
    <mergeCell ref="A15:G15"/>
    <mergeCell ref="A17:B17"/>
    <mergeCell ref="A18:G18"/>
    <mergeCell ref="A43:B43"/>
    <mergeCell ref="A44:G44"/>
    <mergeCell ref="A1:I1"/>
    <mergeCell ref="A6:A7"/>
    <mergeCell ref="B6:B7"/>
    <mergeCell ref="A9:G9"/>
    <mergeCell ref="A14:B14"/>
    <mergeCell ref="A52:G52"/>
    <mergeCell ref="A64:B64"/>
    <mergeCell ref="A65:G65"/>
    <mergeCell ref="A73:B73"/>
    <mergeCell ref="A74:B74"/>
    <mergeCell ref="A68:B68"/>
    <mergeCell ref="A69:B6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74"/>
  <sheetViews>
    <sheetView workbookViewId="0">
      <selection activeCell="A6" sqref="A6:XFD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 min="7" max="7" width="15.765625" customWidth="1"/>
  </cols>
  <sheetData>
    <row r="1" spans="1:9" ht="19.75" x14ac:dyDescent="0.4">
      <c r="A1" s="490" t="s">
        <v>532</v>
      </c>
      <c r="B1" s="490"/>
      <c r="C1" s="490"/>
      <c r="D1" s="490"/>
      <c r="E1" s="490"/>
      <c r="F1" s="490"/>
      <c r="G1" s="490"/>
      <c r="H1" s="490"/>
      <c r="I1" s="490"/>
    </row>
    <row r="5" spans="1:9" s="402" customFormat="1" ht="12" thickBot="1" x14ac:dyDescent="0.35"/>
    <row r="6" spans="1:9" s="402" customFormat="1" ht="23.15" x14ac:dyDescent="0.3">
      <c r="A6" s="508" t="s">
        <v>450</v>
      </c>
      <c r="B6" s="510" t="s">
        <v>451</v>
      </c>
      <c r="C6" s="407" t="s">
        <v>452</v>
      </c>
      <c r="D6" s="430" t="s">
        <v>453</v>
      </c>
      <c r="E6" s="408" t="s">
        <v>454</v>
      </c>
      <c r="F6" s="424" t="s">
        <v>455</v>
      </c>
      <c r="G6" s="425" t="s">
        <v>456</v>
      </c>
    </row>
    <row r="7" spans="1:9" s="402" customFormat="1" ht="12" thickBot="1" x14ac:dyDescent="0.35">
      <c r="A7" s="509"/>
      <c r="B7" s="511"/>
      <c r="C7" s="409" t="s">
        <v>226</v>
      </c>
      <c r="D7" s="431" t="s">
        <v>226</v>
      </c>
      <c r="E7" s="410" t="s">
        <v>226</v>
      </c>
      <c r="F7" s="410" t="s">
        <v>226</v>
      </c>
      <c r="G7" s="410" t="s">
        <v>226</v>
      </c>
    </row>
    <row r="8" spans="1:9" s="402" customFormat="1" ht="12" thickBot="1" x14ac:dyDescent="0.35">
      <c r="A8" s="411">
        <v>1</v>
      </c>
      <c r="B8" s="412">
        <v>2</v>
      </c>
      <c r="C8" s="413">
        <v>3</v>
      </c>
      <c r="D8" s="412">
        <v>4</v>
      </c>
      <c r="E8" s="412">
        <v>5</v>
      </c>
      <c r="F8" s="426">
        <v>6</v>
      </c>
      <c r="G8" s="427">
        <v>7</v>
      </c>
    </row>
    <row r="9" spans="1:9" s="402" customFormat="1" ht="11.6" x14ac:dyDescent="0.3">
      <c r="A9" s="512" t="s">
        <v>457</v>
      </c>
      <c r="B9" s="513"/>
      <c r="C9" s="513"/>
      <c r="D9" s="513"/>
      <c r="E9" s="513"/>
      <c r="F9" s="513"/>
      <c r="G9" s="513"/>
    </row>
    <row r="10" spans="1:9" s="402" customFormat="1" ht="11.6" x14ac:dyDescent="0.3">
      <c r="A10" s="414">
        <v>1.1000000000000001</v>
      </c>
      <c r="B10" s="415" t="s">
        <v>458</v>
      </c>
      <c r="C10" s="446">
        <v>0</v>
      </c>
      <c r="D10" s="417">
        <f t="shared" ref="D10:D13" si="0">C10*19%</f>
        <v>0</v>
      </c>
      <c r="E10" s="417">
        <f t="shared" ref="E10:E13" si="1">C10+D10</f>
        <v>0</v>
      </c>
      <c r="F10" s="428"/>
      <c r="G10" s="428"/>
    </row>
    <row r="11" spans="1:9" s="402" customFormat="1" ht="11.6" x14ac:dyDescent="0.3">
      <c r="A11" s="414">
        <v>1.2</v>
      </c>
      <c r="B11" s="415" t="s">
        <v>39</v>
      </c>
      <c r="C11" s="416">
        <v>0</v>
      </c>
      <c r="D11" s="417">
        <f t="shared" si="0"/>
        <v>0</v>
      </c>
      <c r="E11" s="417">
        <f t="shared" si="1"/>
        <v>0</v>
      </c>
      <c r="F11" s="432"/>
      <c r="G11" s="433"/>
    </row>
    <row r="12" spans="1:9" s="402" customFormat="1" ht="20.399999999999999" customHeight="1" x14ac:dyDescent="0.3">
      <c r="A12" s="414">
        <v>1.3</v>
      </c>
      <c r="B12" s="423" t="s">
        <v>459</v>
      </c>
      <c r="C12" s="416">
        <v>0</v>
      </c>
      <c r="D12" s="417">
        <f t="shared" si="0"/>
        <v>0</v>
      </c>
      <c r="E12" s="417">
        <f t="shared" si="1"/>
        <v>0</v>
      </c>
      <c r="F12" s="432"/>
      <c r="G12" s="433"/>
    </row>
    <row r="13" spans="1:9" s="402" customFormat="1" ht="11.6" x14ac:dyDescent="0.3">
      <c r="A13" s="414">
        <v>1.4</v>
      </c>
      <c r="B13" s="415" t="s">
        <v>460</v>
      </c>
      <c r="C13" s="416">
        <v>0</v>
      </c>
      <c r="D13" s="417">
        <f t="shared" si="0"/>
        <v>0</v>
      </c>
      <c r="E13" s="417">
        <f t="shared" si="1"/>
        <v>0</v>
      </c>
      <c r="F13" s="432"/>
      <c r="G13" s="433"/>
    </row>
    <row r="14" spans="1:9" s="402" customFormat="1" ht="11.6" x14ac:dyDescent="0.3">
      <c r="A14" s="497" t="s">
        <v>461</v>
      </c>
      <c r="B14" s="497"/>
      <c r="C14" s="419">
        <f>SUM(C10:C13)</f>
        <v>0</v>
      </c>
      <c r="D14" s="420">
        <f t="shared" ref="D14:E14" si="2">SUM(D10:D13)</f>
        <v>0</v>
      </c>
      <c r="E14" s="420">
        <f t="shared" si="2"/>
        <v>0</v>
      </c>
      <c r="F14" s="434"/>
      <c r="G14" s="435"/>
    </row>
    <row r="15" spans="1:9" s="402" customFormat="1" ht="11.6" x14ac:dyDescent="0.3">
      <c r="A15" s="498" t="s">
        <v>462</v>
      </c>
      <c r="B15" s="499"/>
      <c r="C15" s="499"/>
      <c r="D15" s="499"/>
      <c r="E15" s="499"/>
      <c r="F15" s="499"/>
      <c r="G15" s="500"/>
    </row>
    <row r="16" spans="1:9" s="402" customFormat="1" ht="11.6" x14ac:dyDescent="0.3">
      <c r="A16" s="414">
        <v>2.1</v>
      </c>
      <c r="B16" s="415" t="s">
        <v>45</v>
      </c>
      <c r="C16" s="416">
        <v>0</v>
      </c>
      <c r="D16" s="417">
        <f>C16*19%</f>
        <v>0</v>
      </c>
      <c r="E16" s="417">
        <f>C16+D16</f>
        <v>0</v>
      </c>
      <c r="F16" s="417"/>
      <c r="G16" s="417"/>
    </row>
    <row r="17" spans="1:7" s="402" customFormat="1" ht="11.6" x14ac:dyDescent="0.3">
      <c r="A17" s="497" t="s">
        <v>463</v>
      </c>
      <c r="B17" s="497"/>
      <c r="C17" s="419">
        <f>SUM(C16:C16)</f>
        <v>0</v>
      </c>
      <c r="D17" s="420">
        <f>SUM(D16:D16)</f>
        <v>0</v>
      </c>
      <c r="E17" s="420">
        <f>SUM(E16:E16)</f>
        <v>0</v>
      </c>
      <c r="F17" s="420"/>
      <c r="G17" s="420"/>
    </row>
    <row r="18" spans="1:7" s="402" customFormat="1" ht="11.6" x14ac:dyDescent="0.3">
      <c r="A18" s="498" t="s">
        <v>464</v>
      </c>
      <c r="B18" s="499"/>
      <c r="C18" s="499"/>
      <c r="D18" s="499"/>
      <c r="E18" s="499"/>
      <c r="F18" s="499"/>
      <c r="G18" s="500"/>
    </row>
    <row r="19" spans="1:7" s="402" customFormat="1" ht="11.6" x14ac:dyDescent="0.3">
      <c r="A19" s="414">
        <v>3.1</v>
      </c>
      <c r="B19" s="415" t="s">
        <v>465</v>
      </c>
      <c r="C19" s="419">
        <f>SUM(C20:C22)</f>
        <v>0</v>
      </c>
      <c r="D19" s="420">
        <f t="shared" ref="D19:E19" si="3">SUM(D20:D22)</f>
        <v>0</v>
      </c>
      <c r="E19" s="420">
        <f t="shared" si="3"/>
        <v>0</v>
      </c>
      <c r="F19" s="420"/>
      <c r="G19" s="420"/>
    </row>
    <row r="20" spans="1:7" s="402" customFormat="1" ht="11.6" x14ac:dyDescent="0.3">
      <c r="A20" s="421" t="s">
        <v>466</v>
      </c>
      <c r="B20" s="415" t="s">
        <v>467</v>
      </c>
      <c r="C20" s="416">
        <v>0</v>
      </c>
      <c r="D20" s="417">
        <f t="shared" ref="D20:D42" si="4">C20*19%</f>
        <v>0</v>
      </c>
      <c r="E20" s="417">
        <f t="shared" ref="E20:E42" si="5">C20+D20</f>
        <v>0</v>
      </c>
      <c r="F20" s="417"/>
      <c r="G20" s="415"/>
    </row>
    <row r="21" spans="1:7" s="402" customFormat="1" ht="11.6" x14ac:dyDescent="0.3">
      <c r="A21" s="421" t="s">
        <v>468</v>
      </c>
      <c r="B21" s="415" t="s">
        <v>469</v>
      </c>
      <c r="C21" s="416">
        <v>0</v>
      </c>
      <c r="D21" s="417">
        <f t="shared" si="4"/>
        <v>0</v>
      </c>
      <c r="E21" s="417">
        <f t="shared" si="5"/>
        <v>0</v>
      </c>
      <c r="F21" s="417"/>
      <c r="G21" s="415"/>
    </row>
    <row r="22" spans="1:7" s="402" customFormat="1" ht="11.6" x14ac:dyDescent="0.3">
      <c r="A22" s="421" t="s">
        <v>470</v>
      </c>
      <c r="B22" s="415" t="s">
        <v>471</v>
      </c>
      <c r="C22" s="416">
        <v>0</v>
      </c>
      <c r="D22" s="417">
        <f t="shared" si="4"/>
        <v>0</v>
      </c>
      <c r="E22" s="417">
        <f t="shared" si="5"/>
        <v>0</v>
      </c>
      <c r="F22" s="417"/>
      <c r="G22" s="415"/>
    </row>
    <row r="23" spans="1:7" s="402" customFormat="1" ht="24.65" customHeight="1" x14ac:dyDescent="0.3">
      <c r="A23" s="414">
        <v>3.2</v>
      </c>
      <c r="B23" s="418" t="s">
        <v>472</v>
      </c>
      <c r="C23" s="416">
        <v>0</v>
      </c>
      <c r="D23" s="417">
        <f t="shared" si="4"/>
        <v>0</v>
      </c>
      <c r="E23" s="417">
        <f t="shared" si="5"/>
        <v>0</v>
      </c>
      <c r="F23" s="417"/>
      <c r="G23" s="417"/>
    </row>
    <row r="24" spans="1:7" s="402" customFormat="1" ht="11.6" x14ac:dyDescent="0.3">
      <c r="A24" s="414">
        <v>3.3</v>
      </c>
      <c r="B24" s="415" t="s">
        <v>473</v>
      </c>
      <c r="C24" s="416">
        <v>0</v>
      </c>
      <c r="D24" s="417">
        <f t="shared" si="4"/>
        <v>0</v>
      </c>
      <c r="E24" s="417">
        <f t="shared" si="5"/>
        <v>0</v>
      </c>
      <c r="F24" s="417"/>
      <c r="G24" s="417"/>
    </row>
    <row r="25" spans="1:7" s="402" customFormat="1" ht="11.6" x14ac:dyDescent="0.3">
      <c r="A25" s="414">
        <v>3.4</v>
      </c>
      <c r="B25" s="415" t="s">
        <v>474</v>
      </c>
      <c r="C25" s="416">
        <v>0</v>
      </c>
      <c r="D25" s="417">
        <f t="shared" si="4"/>
        <v>0</v>
      </c>
      <c r="E25" s="417">
        <f t="shared" si="5"/>
        <v>0</v>
      </c>
      <c r="F25" s="417"/>
      <c r="G25" s="417"/>
    </row>
    <row r="26" spans="1:7" s="402" customFormat="1" ht="11.6" x14ac:dyDescent="0.3">
      <c r="A26" s="414">
        <v>3.5</v>
      </c>
      <c r="B26" s="415" t="s">
        <v>401</v>
      </c>
      <c r="C26" s="419">
        <f>SUM(C27:C32)</f>
        <v>0</v>
      </c>
      <c r="D26" s="420">
        <f>SUM(D27:D32)</f>
        <v>0</v>
      </c>
      <c r="E26" s="420">
        <f>SUM(E27:E32)</f>
        <v>0</v>
      </c>
      <c r="F26" s="417"/>
      <c r="G26" s="417"/>
    </row>
    <row r="27" spans="1:7" s="402" customFormat="1" ht="14.4" customHeight="1" x14ac:dyDescent="0.3">
      <c r="A27" s="421" t="s">
        <v>475</v>
      </c>
      <c r="B27" s="418" t="s">
        <v>476</v>
      </c>
      <c r="C27" s="416">
        <v>0</v>
      </c>
      <c r="D27" s="417">
        <f t="shared" si="4"/>
        <v>0</v>
      </c>
      <c r="E27" s="417">
        <f t="shared" si="5"/>
        <v>0</v>
      </c>
      <c r="F27" s="417"/>
      <c r="G27" s="415"/>
    </row>
    <row r="28" spans="1:7" s="402" customFormat="1" ht="17.399999999999999" customHeight="1" x14ac:dyDescent="0.3">
      <c r="A28" s="421" t="s">
        <v>477</v>
      </c>
      <c r="B28" s="418" t="s">
        <v>478</v>
      </c>
      <c r="C28" s="416">
        <v>0</v>
      </c>
      <c r="D28" s="417">
        <f t="shared" si="4"/>
        <v>0</v>
      </c>
      <c r="E28" s="417">
        <f t="shared" si="5"/>
        <v>0</v>
      </c>
      <c r="F28" s="417"/>
      <c r="G28" s="415"/>
    </row>
    <row r="29" spans="1:7" s="402" customFormat="1" ht="19.2" customHeight="1" x14ac:dyDescent="0.3">
      <c r="A29" s="421" t="s">
        <v>479</v>
      </c>
      <c r="B29" s="422" t="s">
        <v>480</v>
      </c>
      <c r="C29" s="416">
        <v>0</v>
      </c>
      <c r="D29" s="417">
        <f t="shared" si="4"/>
        <v>0</v>
      </c>
      <c r="E29" s="417">
        <f t="shared" si="5"/>
        <v>0</v>
      </c>
      <c r="F29" s="417"/>
      <c r="G29" s="415"/>
    </row>
    <row r="30" spans="1:7" s="402" customFormat="1" ht="25.2" customHeight="1" x14ac:dyDescent="0.3">
      <c r="A30" s="421" t="s">
        <v>481</v>
      </c>
      <c r="B30" s="418" t="s">
        <v>482</v>
      </c>
      <c r="C30" s="416">
        <v>0</v>
      </c>
      <c r="D30" s="417">
        <f t="shared" si="4"/>
        <v>0</v>
      </c>
      <c r="E30" s="417">
        <f t="shared" si="5"/>
        <v>0</v>
      </c>
      <c r="F30" s="417"/>
      <c r="G30" s="415"/>
    </row>
    <row r="31" spans="1:7" s="402" customFormat="1" ht="25.85" customHeight="1" x14ac:dyDescent="0.3">
      <c r="A31" s="421" t="s">
        <v>483</v>
      </c>
      <c r="B31" s="418" t="s">
        <v>484</v>
      </c>
      <c r="C31" s="416">
        <v>0</v>
      </c>
      <c r="D31" s="417">
        <f t="shared" si="4"/>
        <v>0</v>
      </c>
      <c r="E31" s="417">
        <f t="shared" si="5"/>
        <v>0</v>
      </c>
      <c r="F31" s="417"/>
      <c r="G31" s="415"/>
    </row>
    <row r="32" spans="1:7" s="402" customFormat="1" ht="16.850000000000001" customHeight="1" x14ac:dyDescent="0.3">
      <c r="A32" s="421" t="s">
        <v>485</v>
      </c>
      <c r="B32" s="418" t="s">
        <v>486</v>
      </c>
      <c r="C32" s="416">
        <v>0</v>
      </c>
      <c r="D32" s="417">
        <f t="shared" si="4"/>
        <v>0</v>
      </c>
      <c r="E32" s="417">
        <f t="shared" si="5"/>
        <v>0</v>
      </c>
      <c r="F32" s="417"/>
      <c r="G32" s="415"/>
    </row>
    <row r="33" spans="1:7" s="402" customFormat="1" ht="16.2" customHeight="1" x14ac:dyDescent="0.3">
      <c r="A33" s="414">
        <v>3.6</v>
      </c>
      <c r="B33" s="418" t="s">
        <v>487</v>
      </c>
      <c r="C33" s="416">
        <v>0</v>
      </c>
      <c r="D33" s="417">
        <f t="shared" si="4"/>
        <v>0</v>
      </c>
      <c r="E33" s="417">
        <f t="shared" si="5"/>
        <v>0</v>
      </c>
      <c r="F33" s="417"/>
      <c r="G33" s="417"/>
    </row>
    <row r="34" spans="1:7" s="402" customFormat="1" ht="11.6" x14ac:dyDescent="0.3">
      <c r="A34" s="414">
        <v>3.7</v>
      </c>
      <c r="B34" s="418" t="s">
        <v>488</v>
      </c>
      <c r="C34" s="419">
        <f>SUM(C35:C36)</f>
        <v>0</v>
      </c>
      <c r="D34" s="420">
        <f t="shared" ref="D34:E34" si="6">SUM(D35:D36)</f>
        <v>0</v>
      </c>
      <c r="E34" s="420">
        <f t="shared" si="6"/>
        <v>0</v>
      </c>
      <c r="F34" s="417"/>
      <c r="G34" s="420"/>
    </row>
    <row r="35" spans="1:7" s="402" customFormat="1" ht="16.850000000000001" customHeight="1" x14ac:dyDescent="0.3">
      <c r="A35" s="421" t="s">
        <v>405</v>
      </c>
      <c r="B35" s="418" t="s">
        <v>489</v>
      </c>
      <c r="C35" s="416">
        <v>0</v>
      </c>
      <c r="D35" s="417">
        <f>C35*19%</f>
        <v>0</v>
      </c>
      <c r="E35" s="417">
        <f>C35+D35</f>
        <v>0</v>
      </c>
      <c r="F35" s="417"/>
      <c r="G35" s="417"/>
    </row>
    <row r="36" spans="1:7" s="402" customFormat="1" ht="16.2" customHeight="1" x14ac:dyDescent="0.3">
      <c r="A36" s="421" t="s">
        <v>490</v>
      </c>
      <c r="B36" s="418" t="s">
        <v>491</v>
      </c>
      <c r="C36" s="416">
        <v>0</v>
      </c>
      <c r="D36" s="417">
        <f t="shared" si="4"/>
        <v>0</v>
      </c>
      <c r="E36" s="417">
        <f t="shared" si="5"/>
        <v>0</v>
      </c>
      <c r="F36" s="417"/>
      <c r="G36" s="417"/>
    </row>
    <row r="37" spans="1:7" s="402" customFormat="1" ht="11.6" x14ac:dyDescent="0.3">
      <c r="A37" s="414">
        <v>3.8</v>
      </c>
      <c r="B37" s="418" t="s">
        <v>412</v>
      </c>
      <c r="C37" s="419">
        <f>C38+C41+C42</f>
        <v>0</v>
      </c>
      <c r="D37" s="419">
        <f>D38+D41+D42</f>
        <v>0</v>
      </c>
      <c r="E37" s="419">
        <f>E38+E41+E42</f>
        <v>0</v>
      </c>
      <c r="F37" s="417"/>
      <c r="G37" s="420"/>
    </row>
    <row r="38" spans="1:7" s="402" customFormat="1" ht="11.6" x14ac:dyDescent="0.3">
      <c r="A38" s="421" t="s">
        <v>492</v>
      </c>
      <c r="B38" s="415" t="s">
        <v>493</v>
      </c>
      <c r="C38" s="419">
        <f>C39+C40</f>
        <v>0</v>
      </c>
      <c r="D38" s="420">
        <f t="shared" ref="D38:E38" si="7">D39+D40</f>
        <v>0</v>
      </c>
      <c r="E38" s="420">
        <f t="shared" si="7"/>
        <v>0</v>
      </c>
      <c r="F38" s="417"/>
      <c r="G38" s="420"/>
    </row>
    <row r="39" spans="1:7" s="402" customFormat="1" ht="11.6" x14ac:dyDescent="0.3">
      <c r="A39" s="421" t="s">
        <v>494</v>
      </c>
      <c r="B39" s="415" t="s">
        <v>495</v>
      </c>
      <c r="C39" s="416">
        <v>0</v>
      </c>
      <c r="D39" s="417">
        <f t="shared" si="4"/>
        <v>0</v>
      </c>
      <c r="E39" s="417">
        <f t="shared" si="5"/>
        <v>0</v>
      </c>
      <c r="F39" s="417"/>
      <c r="G39" s="415"/>
    </row>
    <row r="40" spans="1:7" s="402" customFormat="1" ht="25.2" customHeight="1" x14ac:dyDescent="0.3">
      <c r="A40" s="421" t="s">
        <v>496</v>
      </c>
      <c r="B40" s="418" t="s">
        <v>497</v>
      </c>
      <c r="C40" s="416">
        <v>0</v>
      </c>
      <c r="D40" s="417">
        <f t="shared" si="4"/>
        <v>0</v>
      </c>
      <c r="E40" s="417">
        <f t="shared" si="5"/>
        <v>0</v>
      </c>
      <c r="F40" s="417"/>
      <c r="G40" s="415"/>
    </row>
    <row r="41" spans="1:7" s="402" customFormat="1" ht="11.6" x14ac:dyDescent="0.3">
      <c r="A41" s="421" t="s">
        <v>498</v>
      </c>
      <c r="B41" s="418" t="s">
        <v>499</v>
      </c>
      <c r="C41" s="416">
        <v>0</v>
      </c>
      <c r="D41" s="417">
        <f t="shared" si="4"/>
        <v>0</v>
      </c>
      <c r="E41" s="417">
        <f t="shared" si="5"/>
        <v>0</v>
      </c>
      <c r="F41" s="417"/>
      <c r="G41" s="417"/>
    </row>
    <row r="42" spans="1:7" s="402" customFormat="1" ht="23.15" x14ac:dyDescent="0.3">
      <c r="A42" s="33" t="s">
        <v>535</v>
      </c>
      <c r="B42" s="96" t="s">
        <v>536</v>
      </c>
      <c r="C42" s="416">
        <v>0</v>
      </c>
      <c r="D42" s="417">
        <f t="shared" si="4"/>
        <v>0</v>
      </c>
      <c r="E42" s="417">
        <f t="shared" si="5"/>
        <v>0</v>
      </c>
      <c r="F42" s="417"/>
      <c r="G42" s="417"/>
    </row>
    <row r="43" spans="1:7" s="402" customFormat="1" ht="11.6" x14ac:dyDescent="0.3">
      <c r="A43" s="497" t="s">
        <v>500</v>
      </c>
      <c r="B43" s="497"/>
      <c r="C43" s="419">
        <f>C19+C23+C24+C25+C26+C33+C34+C37</f>
        <v>0</v>
      </c>
      <c r="D43" s="420">
        <f>D19+D23+D24+D25+D26+D33+D34+D37</f>
        <v>0</v>
      </c>
      <c r="E43" s="420">
        <f>E19+E23+E24+E25+E26+E33+E34+E37</f>
        <v>0</v>
      </c>
      <c r="F43" s="420"/>
      <c r="G43" s="420"/>
    </row>
    <row r="44" spans="1:7" s="402" customFormat="1" ht="11.6" x14ac:dyDescent="0.3">
      <c r="A44" s="505" t="s">
        <v>55</v>
      </c>
      <c r="B44" s="506"/>
      <c r="C44" s="506"/>
      <c r="D44" s="506"/>
      <c r="E44" s="506"/>
      <c r="F44" s="506"/>
      <c r="G44" s="507"/>
    </row>
    <row r="45" spans="1:7" s="402" customFormat="1" ht="11.6" x14ac:dyDescent="0.3">
      <c r="A45" s="414">
        <v>4.0999999999999996</v>
      </c>
      <c r="B45" s="415" t="s">
        <v>57</v>
      </c>
      <c r="C45" s="416">
        <v>0</v>
      </c>
      <c r="D45" s="417">
        <f>C45*19%</f>
        <v>0</v>
      </c>
      <c r="E45" s="417">
        <f>C45+D45</f>
        <v>0</v>
      </c>
      <c r="F45" s="417"/>
      <c r="G45" s="417"/>
    </row>
    <row r="46" spans="1:7" s="402" customFormat="1" ht="11.6" x14ac:dyDescent="0.3">
      <c r="A46" s="414">
        <v>4.2</v>
      </c>
      <c r="B46" s="415" t="s">
        <v>501</v>
      </c>
      <c r="C46" s="416">
        <v>0</v>
      </c>
      <c r="D46" s="417">
        <f t="shared" ref="D46:D50" si="8">C46*19%</f>
        <v>0</v>
      </c>
      <c r="E46" s="417">
        <f t="shared" ref="E46:E50" si="9">C46+D46</f>
        <v>0</v>
      </c>
      <c r="F46" s="417"/>
      <c r="G46" s="417"/>
    </row>
    <row r="47" spans="1:7" s="402" customFormat="1" ht="11.6" x14ac:dyDescent="0.3">
      <c r="A47" s="414">
        <v>4.3</v>
      </c>
      <c r="B47" s="415" t="s">
        <v>502</v>
      </c>
      <c r="C47" s="416">
        <v>0</v>
      </c>
      <c r="D47" s="417">
        <f t="shared" si="8"/>
        <v>0</v>
      </c>
      <c r="E47" s="417">
        <f t="shared" si="9"/>
        <v>0</v>
      </c>
      <c r="F47" s="417"/>
      <c r="G47" s="417"/>
    </row>
    <row r="48" spans="1:7" s="402" customFormat="1" ht="29.4" customHeight="1" x14ac:dyDescent="0.3">
      <c r="A48" s="414">
        <v>4.4000000000000004</v>
      </c>
      <c r="B48" s="418" t="s">
        <v>503</v>
      </c>
      <c r="C48" s="416">
        <v>0</v>
      </c>
      <c r="D48" s="417">
        <f t="shared" si="8"/>
        <v>0</v>
      </c>
      <c r="E48" s="417">
        <f t="shared" si="9"/>
        <v>0</v>
      </c>
      <c r="F48" s="417"/>
      <c r="G48" s="417"/>
    </row>
    <row r="49" spans="1:7" s="402" customFormat="1" ht="18.649999999999999" customHeight="1" x14ac:dyDescent="0.3">
      <c r="A49" s="414">
        <v>4.5</v>
      </c>
      <c r="B49" s="418" t="s">
        <v>388</v>
      </c>
      <c r="C49" s="416">
        <v>0</v>
      </c>
      <c r="D49" s="417">
        <f t="shared" si="8"/>
        <v>0</v>
      </c>
      <c r="E49" s="417">
        <f t="shared" si="9"/>
        <v>0</v>
      </c>
      <c r="F49" s="417"/>
      <c r="G49" s="417"/>
    </row>
    <row r="50" spans="1:7" s="402" customFormat="1" ht="11.6" x14ac:dyDescent="0.3">
      <c r="A50" s="414">
        <v>4.5999999999999996</v>
      </c>
      <c r="B50" s="418" t="s">
        <v>60</v>
      </c>
      <c r="C50" s="416">
        <v>0</v>
      </c>
      <c r="D50" s="417">
        <f t="shared" si="8"/>
        <v>0</v>
      </c>
      <c r="E50" s="417">
        <f t="shared" si="9"/>
        <v>0</v>
      </c>
      <c r="F50" s="417"/>
      <c r="G50" s="417"/>
    </row>
    <row r="51" spans="1:7" s="402" customFormat="1" ht="11.6" x14ac:dyDescent="0.3">
      <c r="A51" s="497" t="s">
        <v>504</v>
      </c>
      <c r="B51" s="497"/>
      <c r="C51" s="419">
        <f>SUM(C45:C50)</f>
        <v>0</v>
      </c>
      <c r="D51" s="420">
        <f t="shared" ref="D51:E51" si="10">SUM(D45:D50)</f>
        <v>0</v>
      </c>
      <c r="E51" s="420">
        <f t="shared" si="10"/>
        <v>0</v>
      </c>
      <c r="F51" s="420"/>
      <c r="G51" s="420"/>
    </row>
    <row r="52" spans="1:7" s="402" customFormat="1" ht="11.6" x14ac:dyDescent="0.3">
      <c r="A52" s="505" t="s">
        <v>505</v>
      </c>
      <c r="B52" s="506"/>
      <c r="C52" s="506"/>
      <c r="D52" s="506"/>
      <c r="E52" s="506"/>
      <c r="F52" s="506"/>
      <c r="G52" s="507"/>
    </row>
    <row r="53" spans="1:7" s="402" customFormat="1" ht="11.6" x14ac:dyDescent="0.3">
      <c r="A53" s="421">
        <v>5.0999999999999996</v>
      </c>
      <c r="B53" s="418" t="s">
        <v>506</v>
      </c>
      <c r="C53" s="419">
        <f>SUM(C54:C55)</f>
        <v>0</v>
      </c>
      <c r="D53" s="420">
        <f t="shared" ref="D53:E53" si="11">SUM(D54:D55)</f>
        <v>0</v>
      </c>
      <c r="E53" s="420">
        <f t="shared" si="11"/>
        <v>0</v>
      </c>
      <c r="F53" s="420"/>
      <c r="G53" s="420"/>
    </row>
    <row r="54" spans="1:7" s="402" customFormat="1" ht="21" customHeight="1" x14ac:dyDescent="0.3">
      <c r="A54" s="421" t="s">
        <v>507</v>
      </c>
      <c r="B54" s="418" t="s">
        <v>508</v>
      </c>
      <c r="C54" s="416">
        <v>0</v>
      </c>
      <c r="D54" s="417">
        <f t="shared" ref="D54:D63" si="12">C54*19%</f>
        <v>0</v>
      </c>
      <c r="E54" s="417">
        <f t="shared" ref="E54:E55" si="13">C54+D54</f>
        <v>0</v>
      </c>
      <c r="F54" s="420"/>
      <c r="G54" s="417"/>
    </row>
    <row r="55" spans="1:7" s="402" customFormat="1" ht="11.6" x14ac:dyDescent="0.3">
      <c r="A55" s="421" t="s">
        <v>509</v>
      </c>
      <c r="B55" s="415" t="s">
        <v>510</v>
      </c>
      <c r="C55" s="416">
        <v>0</v>
      </c>
      <c r="D55" s="417">
        <f t="shared" si="12"/>
        <v>0</v>
      </c>
      <c r="E55" s="417">
        <f t="shared" si="13"/>
        <v>0</v>
      </c>
      <c r="F55" s="420"/>
      <c r="G55" s="417"/>
    </row>
    <row r="56" spans="1:7" s="402" customFormat="1" ht="16.850000000000001" customHeight="1" x14ac:dyDescent="0.3">
      <c r="A56" s="421">
        <v>5.2</v>
      </c>
      <c r="B56" s="418" t="s">
        <v>511</v>
      </c>
      <c r="C56" s="419">
        <f>SUM(C57:C61)</f>
        <v>0</v>
      </c>
      <c r="D56" s="420">
        <f>SUM(D57:D61)</f>
        <v>0</v>
      </c>
      <c r="E56" s="420">
        <f>SUM(E57:E61)</f>
        <v>0</v>
      </c>
      <c r="F56" s="420"/>
      <c r="G56" s="420"/>
    </row>
    <row r="57" spans="1:7" s="402" customFormat="1" ht="11.6" x14ac:dyDescent="0.3">
      <c r="A57" s="421" t="s">
        <v>512</v>
      </c>
      <c r="B57" s="418" t="s">
        <v>513</v>
      </c>
      <c r="C57" s="416">
        <v>0</v>
      </c>
      <c r="D57" s="449">
        <v>0</v>
      </c>
      <c r="E57" s="417">
        <f t="shared" ref="E57:E63" si="14">C57+D57</f>
        <v>0</v>
      </c>
      <c r="F57" s="415"/>
      <c r="G57" s="415"/>
    </row>
    <row r="58" spans="1:7" s="402" customFormat="1" ht="19.2" customHeight="1" x14ac:dyDescent="0.3">
      <c r="A58" s="421" t="s">
        <v>514</v>
      </c>
      <c r="B58" s="418" t="s">
        <v>515</v>
      </c>
      <c r="C58" s="416">
        <v>0</v>
      </c>
      <c r="D58" s="449">
        <v>0</v>
      </c>
      <c r="E58" s="417">
        <f t="shared" si="14"/>
        <v>0</v>
      </c>
      <c r="F58" s="415"/>
      <c r="G58" s="415"/>
    </row>
    <row r="59" spans="1:7" s="402" customFormat="1" ht="23.15" x14ac:dyDescent="0.3">
      <c r="A59" s="421" t="s">
        <v>516</v>
      </c>
      <c r="B59" s="418" t="s">
        <v>517</v>
      </c>
      <c r="C59" s="416">
        <v>0</v>
      </c>
      <c r="D59" s="449">
        <v>0</v>
      </c>
      <c r="E59" s="417">
        <f t="shared" si="14"/>
        <v>0</v>
      </c>
      <c r="F59" s="415"/>
      <c r="G59" s="415"/>
    </row>
    <row r="60" spans="1:7" s="402" customFormat="1" ht="21.65" customHeight="1" x14ac:dyDescent="0.3">
      <c r="A60" s="421" t="s">
        <v>518</v>
      </c>
      <c r="B60" s="418" t="s">
        <v>519</v>
      </c>
      <c r="C60" s="416">
        <v>0</v>
      </c>
      <c r="D60" s="449">
        <v>0</v>
      </c>
      <c r="E60" s="417">
        <f t="shared" si="14"/>
        <v>0</v>
      </c>
      <c r="F60" s="415"/>
      <c r="G60" s="415"/>
    </row>
    <row r="61" spans="1:7" s="402" customFormat="1" ht="24.65" customHeight="1" x14ac:dyDescent="0.3">
      <c r="A61" s="421" t="s">
        <v>520</v>
      </c>
      <c r="B61" s="418" t="s">
        <v>521</v>
      </c>
      <c r="C61" s="416">
        <v>0</v>
      </c>
      <c r="D61" s="449">
        <v>0</v>
      </c>
      <c r="E61" s="417">
        <f t="shared" si="14"/>
        <v>0</v>
      </c>
      <c r="F61" s="415"/>
      <c r="G61" s="415"/>
    </row>
    <row r="62" spans="1:7" s="402" customFormat="1" ht="19.2" customHeight="1" x14ac:dyDescent="0.3">
      <c r="A62" s="421">
        <v>5.3</v>
      </c>
      <c r="B62" s="418" t="s">
        <v>522</v>
      </c>
      <c r="C62" s="416">
        <v>0</v>
      </c>
      <c r="D62" s="417">
        <f t="shared" si="12"/>
        <v>0</v>
      </c>
      <c r="E62" s="417">
        <f t="shared" si="14"/>
        <v>0</v>
      </c>
      <c r="F62" s="417"/>
      <c r="G62" s="417"/>
    </row>
    <row r="63" spans="1:7" s="402" customFormat="1" ht="28.85" customHeight="1" x14ac:dyDescent="0.3">
      <c r="A63" s="421">
        <v>5.4</v>
      </c>
      <c r="B63" s="418" t="s">
        <v>416</v>
      </c>
      <c r="C63" s="416">
        <v>0</v>
      </c>
      <c r="D63" s="417">
        <f t="shared" si="12"/>
        <v>0</v>
      </c>
      <c r="E63" s="417">
        <f t="shared" si="14"/>
        <v>0</v>
      </c>
      <c r="F63" s="417"/>
      <c r="G63" s="417"/>
    </row>
    <row r="64" spans="1:7" s="402" customFormat="1" ht="11.6" x14ac:dyDescent="0.3">
      <c r="A64" s="497" t="s">
        <v>523</v>
      </c>
      <c r="B64" s="497"/>
      <c r="C64" s="419">
        <f>C53+C56+C62+C63</f>
        <v>0</v>
      </c>
      <c r="D64" s="420">
        <f t="shared" ref="D64:E64" si="15">D53+D56+D62+D63</f>
        <v>0</v>
      </c>
      <c r="E64" s="420">
        <f t="shared" si="15"/>
        <v>0</v>
      </c>
      <c r="F64" s="420"/>
      <c r="G64" s="420"/>
    </row>
    <row r="65" spans="1:8" s="402" customFormat="1" ht="11.6" x14ac:dyDescent="0.3">
      <c r="A65" s="498" t="s">
        <v>437</v>
      </c>
      <c r="B65" s="499"/>
      <c r="C65" s="499"/>
      <c r="D65" s="499"/>
      <c r="E65" s="499"/>
      <c r="F65" s="499"/>
      <c r="G65" s="500"/>
    </row>
    <row r="66" spans="1:8" s="402" customFormat="1" ht="25.85" customHeight="1" x14ac:dyDescent="0.3">
      <c r="A66" s="414">
        <v>6.1</v>
      </c>
      <c r="B66" s="418" t="s">
        <v>524</v>
      </c>
      <c r="C66" s="416">
        <v>0</v>
      </c>
      <c r="D66" s="450">
        <v>0</v>
      </c>
      <c r="E66" s="417">
        <f>C66+D66</f>
        <v>0</v>
      </c>
      <c r="F66" s="428"/>
      <c r="G66" s="428"/>
    </row>
    <row r="67" spans="1:8" s="402" customFormat="1" ht="11.6" x14ac:dyDescent="0.3">
      <c r="A67" s="414">
        <v>6.2</v>
      </c>
      <c r="B67" s="415" t="s">
        <v>526</v>
      </c>
      <c r="C67" s="416">
        <v>0</v>
      </c>
      <c r="D67" s="450">
        <v>0</v>
      </c>
      <c r="E67" s="417">
        <f t="shared" ref="E67" si="16">C67+D67</f>
        <v>0</v>
      </c>
      <c r="F67" s="428"/>
      <c r="G67" s="428"/>
    </row>
    <row r="68" spans="1:8" s="402" customFormat="1" ht="11.6" x14ac:dyDescent="0.3">
      <c r="A68" s="497" t="s">
        <v>527</v>
      </c>
      <c r="B68" s="497"/>
      <c r="C68" s="419">
        <f>SUM(C66:C67)</f>
        <v>0</v>
      </c>
      <c r="D68" s="420">
        <f t="shared" ref="D68:E68" si="17">SUM(D66:D67)</f>
        <v>0</v>
      </c>
      <c r="E68" s="420">
        <f t="shared" si="17"/>
        <v>0</v>
      </c>
      <c r="F68" s="429"/>
      <c r="G68" s="429"/>
    </row>
    <row r="69" spans="1:8" s="402" customFormat="1" ht="23.6" customHeight="1" x14ac:dyDescent="0.3">
      <c r="A69" s="503" t="s">
        <v>537</v>
      </c>
      <c r="B69" s="504"/>
      <c r="C69" s="419"/>
      <c r="D69" s="420"/>
      <c r="E69" s="420"/>
      <c r="F69" s="429"/>
      <c r="G69" s="429"/>
    </row>
    <row r="70" spans="1:8" s="402" customFormat="1" ht="23.15" x14ac:dyDescent="0.3">
      <c r="A70" s="33" t="s">
        <v>441</v>
      </c>
      <c r="B70" s="445" t="s">
        <v>538</v>
      </c>
      <c r="C70" s="416">
        <v>0</v>
      </c>
      <c r="D70" s="450">
        <v>0</v>
      </c>
      <c r="E70" s="417">
        <f t="shared" ref="E70:E71" si="18">C70+D70</f>
        <v>0</v>
      </c>
      <c r="F70" s="429"/>
      <c r="G70" s="429"/>
    </row>
    <row r="71" spans="1:8" s="402" customFormat="1" ht="11.6" x14ac:dyDescent="0.3">
      <c r="A71" s="33" t="s">
        <v>539</v>
      </c>
      <c r="B71" s="445" t="s">
        <v>540</v>
      </c>
      <c r="C71" s="416">
        <v>0</v>
      </c>
      <c r="D71" s="450">
        <v>0</v>
      </c>
      <c r="E71" s="417">
        <f t="shared" si="18"/>
        <v>0</v>
      </c>
      <c r="F71" s="429"/>
      <c r="G71" s="429"/>
    </row>
    <row r="72" spans="1:8" s="402" customFormat="1" ht="11.6" x14ac:dyDescent="0.3">
      <c r="A72" s="33"/>
      <c r="B72" s="37" t="s">
        <v>439</v>
      </c>
      <c r="C72" s="419">
        <f>SUM(C70:C71)</f>
        <v>0</v>
      </c>
      <c r="D72" s="419">
        <f>SUM(D70:D71)</f>
        <v>0</v>
      </c>
      <c r="E72" s="419">
        <f>SUM(E70:E71)</f>
        <v>0</v>
      </c>
      <c r="F72" s="429"/>
      <c r="G72" s="429"/>
    </row>
    <row r="73" spans="1:8" s="402" customFormat="1" ht="11.6" x14ac:dyDescent="0.3">
      <c r="A73" s="501" t="s">
        <v>74</v>
      </c>
      <c r="B73" s="502"/>
      <c r="C73" s="419">
        <f>C14+C17+C43+C51+C64+C68+C72</f>
        <v>0</v>
      </c>
      <c r="D73" s="419">
        <f t="shared" ref="D73:E73" si="19">D14+D17+D43+D51+D64+D68+D72</f>
        <v>0</v>
      </c>
      <c r="E73" s="419">
        <f t="shared" si="19"/>
        <v>0</v>
      </c>
      <c r="F73" s="447">
        <f>'Buget cerere'!I63</f>
        <v>0</v>
      </c>
      <c r="G73" s="447">
        <f t="shared" ref="G73" si="20">E73-F73</f>
        <v>0</v>
      </c>
      <c r="H73" s="448"/>
    </row>
    <row r="74" spans="1:8" s="402" customFormat="1" ht="11.6" x14ac:dyDescent="0.3">
      <c r="A74" s="497" t="s">
        <v>528</v>
      </c>
      <c r="B74" s="497"/>
      <c r="C74" s="419">
        <f>C11+C12+C13+C17+C45+C46+C54</f>
        <v>0</v>
      </c>
      <c r="D74" s="420">
        <f>D11+D12+D13+D17+D45+D46+D54</f>
        <v>0</v>
      </c>
      <c r="E74" s="420">
        <f>E11+E12+E13+E17+E45+E46+E54</f>
        <v>0</v>
      </c>
      <c r="F74" s="420"/>
      <c r="G74" s="420"/>
    </row>
  </sheetData>
  <mergeCells count="18">
    <mergeCell ref="A51:B51"/>
    <mergeCell ref="A15:G15"/>
    <mergeCell ref="A17:B17"/>
    <mergeCell ref="A18:G18"/>
    <mergeCell ref="A43:B43"/>
    <mergeCell ref="A44:G44"/>
    <mergeCell ref="A1:I1"/>
    <mergeCell ref="A6:A7"/>
    <mergeCell ref="B6:B7"/>
    <mergeCell ref="A9:G9"/>
    <mergeCell ref="A14:B14"/>
    <mergeCell ref="A52:G52"/>
    <mergeCell ref="A64:B64"/>
    <mergeCell ref="A65:G65"/>
    <mergeCell ref="A73:B73"/>
    <mergeCell ref="A74:B74"/>
    <mergeCell ref="A68:B68"/>
    <mergeCell ref="A69:B6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Introducere</vt:lpstr>
      <vt:lpstr>Buget cerere</vt:lpstr>
      <vt:lpstr>Buget comp 1</vt:lpstr>
      <vt:lpstr>Buget comp 2</vt:lpstr>
      <vt:lpstr>Buget comp 3</vt:lpstr>
      <vt:lpstr>Buget comp 4</vt:lpstr>
      <vt:lpstr>Deviz general</vt:lpstr>
      <vt:lpstr>deviz gen comp 1</vt:lpstr>
      <vt:lpstr>deviz gen comp 2</vt:lpstr>
      <vt:lpstr>deviz gen comp 3</vt:lpstr>
      <vt:lpstr>deviz gen comp 4</vt:lpstr>
      <vt:lpstr>deviz act aux I</vt:lpstr>
      <vt:lpstr>deviz act aux II</vt:lpstr>
      <vt:lpstr>Investitie</vt:lpstr>
      <vt:lpstr>Proiectii financiare_V,Ch act</vt:lpstr>
      <vt:lpstr>Proiectii financiare marginale</vt:lpstr>
      <vt:lpstr>Rentabilitate investitie</vt:lpstr>
      <vt:lpstr>Funding-gap</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2023-12-21T13:06:45Z</dcterms:modified>
</cp:coreProperties>
</file>