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ciri\Desktop\LIZICA\ADR\2. machete trimise la Jeni\7. spatii verzi\"/>
    </mc:Choice>
  </mc:AlternateContent>
  <xr:revisionPtr revIDLastSave="0" documentId="13_ncr:1_{5FA8E817-C6FC-459C-B220-6A58BCDBBA4F}" xr6:coauthVersionLast="47" xr6:coauthVersionMax="47" xr10:uidLastSave="{00000000-0000-0000-0000-000000000000}"/>
  <bookViews>
    <workbookView xWindow="-108" yWindow="-108" windowWidth="23256" windowHeight="12576" xr2:uid="{6079FCEB-BD78-443F-A4D8-71736267EA46}"/>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9" i="10" l="1"/>
  <c r="E79" i="10"/>
  <c r="D79" i="10"/>
  <c r="C79" i="10"/>
  <c r="E58" i="10"/>
  <c r="D58" i="10"/>
  <c r="C58" i="10"/>
  <c r="F48" i="10"/>
  <c r="K45" i="2"/>
  <c r="D65" i="2" l="1"/>
  <c r="Q23" i="4"/>
  <c r="P23" i="4"/>
  <c r="O23" i="4"/>
  <c r="N23" i="4"/>
  <c r="M23" i="4"/>
  <c r="L23" i="4"/>
  <c r="K23" i="4"/>
  <c r="J23" i="4"/>
  <c r="I23" i="4"/>
  <c r="H23" i="4"/>
  <c r="G23" i="4"/>
  <c r="F23" i="4"/>
  <c r="E23" i="4"/>
  <c r="D23" i="4"/>
  <c r="Q86" i="4"/>
  <c r="P86" i="4"/>
  <c r="O86" i="4"/>
  <c r="N86" i="4"/>
  <c r="M86" i="4"/>
  <c r="L86" i="4"/>
  <c r="K86" i="4"/>
  <c r="J86" i="4"/>
  <c r="I86" i="4"/>
  <c r="H86" i="4"/>
  <c r="G86" i="4"/>
  <c r="F86" i="4"/>
  <c r="E86" i="4"/>
  <c r="D86" i="4"/>
  <c r="A73" i="4"/>
  <c r="A72" i="4"/>
  <c r="A71" i="4"/>
  <c r="D116" i="4" l="1"/>
  <c r="D110" i="4"/>
  <c r="D115" i="4" s="1"/>
  <c r="D106" i="4"/>
  <c r="D103" i="4"/>
  <c r="D100" i="4"/>
  <c r="D97" i="4"/>
  <c r="D93" i="4"/>
  <c r="D88" i="4"/>
  <c r="D74" i="4"/>
  <c r="D71" i="4"/>
  <c r="I38" i="3"/>
  <c r="H38" i="3"/>
  <c r="G38" i="3"/>
  <c r="F38" i="3"/>
  <c r="I13" i="3"/>
  <c r="H13" i="3"/>
  <c r="G13" i="3"/>
  <c r="F13" i="3"/>
  <c r="C75" i="10"/>
  <c r="D74" i="10"/>
  <c r="E74" i="10" s="1"/>
  <c r="D73" i="10"/>
  <c r="E73" i="10" s="1"/>
  <c r="D70" i="10"/>
  <c r="E70" i="10" s="1"/>
  <c r="D69" i="10"/>
  <c r="E69" i="10" s="1"/>
  <c r="E68" i="10"/>
  <c r="E67" i="10"/>
  <c r="E66" i="10"/>
  <c r="E65" i="10"/>
  <c r="E64" i="10"/>
  <c r="D63" i="10"/>
  <c r="C63" i="10"/>
  <c r="D62" i="10"/>
  <c r="E62" i="10" s="1"/>
  <c r="D61" i="10"/>
  <c r="C60" i="10"/>
  <c r="D56" i="10"/>
  <c r="E56" i="10" s="1"/>
  <c r="D54" i="10"/>
  <c r="E54" i="10" s="1"/>
  <c r="D52" i="10"/>
  <c r="E52" i="10" s="1"/>
  <c r="D50" i="10"/>
  <c r="E50" i="10" s="1"/>
  <c r="D48" i="10"/>
  <c r="D46" i="10"/>
  <c r="E46" i="10" s="1"/>
  <c r="D43" i="10"/>
  <c r="E43" i="10" s="1"/>
  <c r="D42" i="10"/>
  <c r="E42" i="10" s="1"/>
  <c r="D41" i="10"/>
  <c r="E41" i="10" s="1"/>
  <c r="C40" i="10"/>
  <c r="C39" i="10" s="1"/>
  <c r="D38" i="10"/>
  <c r="E38" i="10" s="1"/>
  <c r="D37" i="10"/>
  <c r="E37" i="10" s="1"/>
  <c r="C36" i="10"/>
  <c r="D35" i="10"/>
  <c r="E35" i="10" s="1"/>
  <c r="D34" i="10"/>
  <c r="E34" i="10" s="1"/>
  <c r="D33" i="10"/>
  <c r="E33" i="10" s="1"/>
  <c r="D32" i="10"/>
  <c r="E32" i="10" s="1"/>
  <c r="D31" i="10"/>
  <c r="E31" i="10" s="1"/>
  <c r="D30" i="10"/>
  <c r="E30" i="10" s="1"/>
  <c r="D29" i="10"/>
  <c r="C28" i="10"/>
  <c r="D27" i="10"/>
  <c r="E27" i="10" s="1"/>
  <c r="D26" i="10"/>
  <c r="E26" i="10" s="1"/>
  <c r="D25" i="10"/>
  <c r="E25" i="10" s="1"/>
  <c r="D24" i="10"/>
  <c r="E24" i="10" s="1"/>
  <c r="D23" i="10"/>
  <c r="E23" i="10" s="1"/>
  <c r="D22" i="10"/>
  <c r="C21" i="10"/>
  <c r="C19" i="10"/>
  <c r="C77" i="10" s="1"/>
  <c r="D18" i="10"/>
  <c r="E18" i="10" s="1"/>
  <c r="D17" i="10"/>
  <c r="E17" i="10" s="1"/>
  <c r="D16" i="10"/>
  <c r="E16" i="10" s="1"/>
  <c r="C14" i="10"/>
  <c r="D13" i="10"/>
  <c r="E13" i="10" s="1"/>
  <c r="D12" i="10"/>
  <c r="E12" i="10" s="1"/>
  <c r="D11" i="10"/>
  <c r="E11" i="10" s="1"/>
  <c r="D10" i="10"/>
  <c r="E10" i="10" s="1"/>
  <c r="I50" i="3"/>
  <c r="H50" i="3"/>
  <c r="G50" i="3"/>
  <c r="F50" i="3"/>
  <c r="B49" i="3"/>
  <c r="A49" i="3"/>
  <c r="B45" i="3"/>
  <c r="A45" i="3"/>
  <c r="I27" i="3"/>
  <c r="H27" i="3"/>
  <c r="G27" i="3"/>
  <c r="F27" i="3"/>
  <c r="B29" i="3"/>
  <c r="B28" i="3"/>
  <c r="A29" i="3"/>
  <c r="A28" i="3"/>
  <c r="I24" i="3"/>
  <c r="H24" i="3"/>
  <c r="G24" i="3"/>
  <c r="F24" i="3"/>
  <c r="F30" i="3" s="1"/>
  <c r="G28" i="2"/>
  <c r="F28" i="2"/>
  <c r="D28" i="2"/>
  <c r="C28" i="2"/>
  <c r="G25" i="2"/>
  <c r="F25" i="2"/>
  <c r="D25" i="2"/>
  <c r="E25" i="2" s="1"/>
  <c r="H30" i="2"/>
  <c r="H29" i="2"/>
  <c r="E30" i="2"/>
  <c r="E29" i="2"/>
  <c r="H46" i="2"/>
  <c r="E46" i="2"/>
  <c r="G51" i="2"/>
  <c r="F51" i="2"/>
  <c r="D51" i="2"/>
  <c r="C51" i="2"/>
  <c r="H50" i="2"/>
  <c r="E50" i="2"/>
  <c r="D109" i="4" l="1"/>
  <c r="D123" i="4" s="1"/>
  <c r="G31" i="2"/>
  <c r="F31" i="2"/>
  <c r="I50" i="2"/>
  <c r="I30" i="2"/>
  <c r="C29" i="3" s="1"/>
  <c r="D29" i="3" s="1"/>
  <c r="D31" i="2"/>
  <c r="I46" i="2"/>
  <c r="E36" i="10"/>
  <c r="D21" i="10"/>
  <c r="C71" i="10"/>
  <c r="D36" i="10"/>
  <c r="E40" i="10"/>
  <c r="C44" i="10"/>
  <c r="E63" i="10"/>
  <c r="D28" i="10"/>
  <c r="D60" i="10"/>
  <c r="D71" i="10" s="1"/>
  <c r="D75" i="10"/>
  <c r="E75" i="10"/>
  <c r="E19" i="10"/>
  <c r="E14" i="10"/>
  <c r="E48" i="10"/>
  <c r="E61" i="10"/>
  <c r="E60" i="10" s="1"/>
  <c r="E22" i="10"/>
  <c r="E21" i="10" s="1"/>
  <c r="E29" i="10"/>
  <c r="E28" i="10" s="1"/>
  <c r="D14" i="10"/>
  <c r="D40" i="10"/>
  <c r="D39" i="10" s="1"/>
  <c r="D19" i="10"/>
  <c r="D77" i="10" s="1"/>
  <c r="G30" i="3"/>
  <c r="H30" i="3"/>
  <c r="I30" i="3"/>
  <c r="I29" i="2"/>
  <c r="C31" i="2"/>
  <c r="E28" i="2"/>
  <c r="E27" i="2"/>
  <c r="H38" i="2"/>
  <c r="H37" i="2"/>
  <c r="H36" i="2"/>
  <c r="H28" i="2"/>
  <c r="H27" i="2"/>
  <c r="H25" i="2"/>
  <c r="H24" i="2"/>
  <c r="H23" i="2"/>
  <c r="E38" i="2"/>
  <c r="E37" i="2"/>
  <c r="E36" i="2"/>
  <c r="E24" i="2"/>
  <c r="E23" i="2"/>
  <c r="A9" i="5"/>
  <c r="A8" i="5"/>
  <c r="B23" i="9"/>
  <c r="B27" i="9" s="1"/>
  <c r="J26" i="9"/>
  <c r="I26" i="9"/>
  <c r="A73" i="3"/>
  <c r="A72" i="3"/>
  <c r="A71" i="3"/>
  <c r="A70" i="3"/>
  <c r="A69" i="3"/>
  <c r="A68" i="3"/>
  <c r="A67"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G40" i="3"/>
  <c r="G46" i="3" s="1"/>
  <c r="G16" i="3"/>
  <c r="G14" i="2"/>
  <c r="G39" i="2"/>
  <c r="F14" i="2"/>
  <c r="F39" i="2"/>
  <c r="D14" i="2"/>
  <c r="D17" i="2"/>
  <c r="D54" i="2" s="1"/>
  <c r="D39" i="2"/>
  <c r="D41" i="2"/>
  <c r="D47" i="2" s="1"/>
  <c r="C14" i="2"/>
  <c r="C17" i="2"/>
  <c r="C54" i="2" s="1"/>
  <c r="C39" i="2"/>
  <c r="C41" i="2"/>
  <c r="C47" i="2" s="1"/>
  <c r="I40" i="3"/>
  <c r="I46" i="3" s="1"/>
  <c r="I16" i="3"/>
  <c r="H40" i="3"/>
  <c r="H46" i="3" s="1"/>
  <c r="H16" i="3"/>
  <c r="F40" i="3"/>
  <c r="F46" i="3" s="1"/>
  <c r="F16" i="3"/>
  <c r="F41" i="2"/>
  <c r="F47" i="2" s="1"/>
  <c r="F17" i="2"/>
  <c r="F54" i="2" s="1"/>
  <c r="G41" i="2"/>
  <c r="G47" i="2" s="1"/>
  <c r="G17" i="2"/>
  <c r="G54" i="2" s="1"/>
  <c r="A48" i="3"/>
  <c r="A47" i="3"/>
  <c r="A44" i="3"/>
  <c r="A43" i="3"/>
  <c r="A42" i="3"/>
  <c r="A41" i="3"/>
  <c r="A40" i="3"/>
  <c r="A39" i="3"/>
  <c r="E35" i="2"/>
  <c r="H35" i="2"/>
  <c r="E34" i="2"/>
  <c r="H34" i="2"/>
  <c r="B37" i="3"/>
  <c r="B36" i="3"/>
  <c r="B35" i="3"/>
  <c r="B34" i="3"/>
  <c r="B33" i="3"/>
  <c r="A37" i="3"/>
  <c r="A36" i="3"/>
  <c r="A35" i="3"/>
  <c r="A34" i="3"/>
  <c r="A33" i="3"/>
  <c r="A32" i="3"/>
  <c r="A31"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0" i="2"/>
  <c r="H10" i="2"/>
  <c r="E11" i="2"/>
  <c r="H11" i="2"/>
  <c r="E12" i="2"/>
  <c r="H12" i="2"/>
  <c r="E13" i="2"/>
  <c r="H13" i="2"/>
  <c r="B8" i="3"/>
  <c r="B73" i="3"/>
  <c r="B78" i="3" s="1"/>
  <c r="B72" i="3"/>
  <c r="B71" i="3"/>
  <c r="B70" i="3"/>
  <c r="B69" i="3"/>
  <c r="B68" i="3"/>
  <c r="B67" i="3"/>
  <c r="B51" i="3"/>
  <c r="B50" i="3"/>
  <c r="B48" i="3"/>
  <c r="B47" i="3"/>
  <c r="B46" i="3"/>
  <c r="B44" i="3"/>
  <c r="B43" i="3"/>
  <c r="B42" i="3"/>
  <c r="B41" i="3"/>
  <c r="B40" i="3"/>
  <c r="B39" i="3"/>
  <c r="B38" i="3"/>
  <c r="B32" i="3"/>
  <c r="B31" i="3"/>
  <c r="B30" i="3"/>
  <c r="B18" i="3"/>
  <c r="B17" i="3"/>
  <c r="B16" i="3"/>
  <c r="B15" i="3"/>
  <c r="B14" i="3"/>
  <c r="B13" i="3"/>
  <c r="B10" i="3"/>
  <c r="B9" i="3"/>
  <c r="H14" i="5"/>
  <c r="I14" i="5"/>
  <c r="J14" i="5"/>
  <c r="K14" i="5"/>
  <c r="L14" i="5"/>
  <c r="M14" i="5"/>
  <c r="N14" i="5"/>
  <c r="O14" i="5"/>
  <c r="P14" i="5"/>
  <c r="Q14" i="5"/>
  <c r="H16" i="5"/>
  <c r="H100" i="4"/>
  <c r="H103" i="4"/>
  <c r="H106" i="4"/>
  <c r="H110" i="4"/>
  <c r="H115" i="4" s="1"/>
  <c r="H30" i="5"/>
  <c r="H33" i="5"/>
  <c r="H35" i="5"/>
  <c r="I16" i="5"/>
  <c r="I100" i="4"/>
  <c r="I103" i="4"/>
  <c r="I106" i="4"/>
  <c r="I110" i="4"/>
  <c r="I115" i="4" s="1"/>
  <c r="I30" i="5"/>
  <c r="I33" i="5"/>
  <c r="I35" i="5"/>
  <c r="J16" i="5"/>
  <c r="K16" i="5"/>
  <c r="L16" i="5"/>
  <c r="M16" i="5"/>
  <c r="N16" i="5"/>
  <c r="O16" i="5"/>
  <c r="P16" i="5"/>
  <c r="Q16" i="5"/>
  <c r="J100" i="4"/>
  <c r="J103" i="4"/>
  <c r="J106" i="4"/>
  <c r="J110" i="4"/>
  <c r="J30" i="5"/>
  <c r="J33" i="5"/>
  <c r="J35" i="5"/>
  <c r="K100" i="4"/>
  <c r="K103" i="4"/>
  <c r="K106" i="4"/>
  <c r="K110" i="4"/>
  <c r="K115" i="4" s="1"/>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s="1"/>
  <c r="O35" i="5"/>
  <c r="P103" i="4"/>
  <c r="P106" i="4"/>
  <c r="P110" i="4"/>
  <c r="P115" i="4" s="1"/>
  <c r="P35" i="5"/>
  <c r="B59" i="6"/>
  <c r="C30" i="6" s="1"/>
  <c r="E30" i="6" s="1"/>
  <c r="Q103" i="4"/>
  <c r="Q106" i="4"/>
  <c r="Q110" i="4"/>
  <c r="Q115" i="4" s="1"/>
  <c r="Q35" i="5"/>
  <c r="I68" i="3"/>
  <c r="H68" i="3"/>
  <c r="G68" i="3"/>
  <c r="F68"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2" i="3"/>
  <c r="H72" i="3"/>
  <c r="G72" i="3"/>
  <c r="F72" i="3"/>
  <c r="M115" i="4"/>
  <c r="S90" i="3"/>
  <c r="Q51" i="5" s="1"/>
  <c r="R90" i="3"/>
  <c r="P51" i="5" s="1"/>
  <c r="Q90" i="3"/>
  <c r="O51" i="5" s="1"/>
  <c r="P90" i="3"/>
  <c r="N51" i="5" s="1"/>
  <c r="O90" i="3"/>
  <c r="M51" i="5" s="1"/>
  <c r="N90" i="3"/>
  <c r="L51" i="5" s="1"/>
  <c r="M90" i="3"/>
  <c r="K51" i="5" s="1"/>
  <c r="L90" i="3"/>
  <c r="J51" i="5" s="1"/>
  <c r="K90" i="3"/>
  <c r="I51" i="5" s="1"/>
  <c r="J90" i="3"/>
  <c r="H51" i="5" s="1"/>
  <c r="I90" i="3"/>
  <c r="G51" i="5" s="1"/>
  <c r="H90" i="3"/>
  <c r="F51" i="5" s="1"/>
  <c r="G90" i="3"/>
  <c r="E51" i="5" s="1"/>
  <c r="F90"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P140" i="4"/>
  <c r="O140" i="4"/>
  <c r="N140" i="4"/>
  <c r="M140" i="4"/>
  <c r="L140" i="4"/>
  <c r="K140" i="4"/>
  <c r="J140" i="4"/>
  <c r="I140" i="4"/>
  <c r="H140" i="4"/>
  <c r="G140" i="4"/>
  <c r="F140" i="4"/>
  <c r="E140" i="4"/>
  <c r="Q139" i="4"/>
  <c r="P139" i="4"/>
  <c r="O139" i="4"/>
  <c r="N139" i="4"/>
  <c r="M139" i="4"/>
  <c r="L139" i="4"/>
  <c r="K139" i="4"/>
  <c r="J139" i="4"/>
  <c r="I139" i="4"/>
  <c r="H139" i="4"/>
  <c r="G139" i="4"/>
  <c r="F139" i="4"/>
  <c r="E139" i="4"/>
  <c r="D140" i="4"/>
  <c r="D139" i="4"/>
  <c r="D15" i="7"/>
  <c r="D16" i="7"/>
  <c r="D17" i="7"/>
  <c r="C64" i="6"/>
  <c r="D64" i="6" s="1"/>
  <c r="E64" i="6" s="1"/>
  <c r="F64" i="6" s="1"/>
  <c r="G64" i="6" s="1"/>
  <c r="H64" i="6" s="1"/>
  <c r="I64" i="6" s="1"/>
  <c r="J64" i="6" s="1"/>
  <c r="K64" i="6" s="1"/>
  <c r="L64" i="6" s="1"/>
  <c r="M64" i="6" s="1"/>
  <c r="N64" i="6" s="1"/>
  <c r="O64" i="6" s="1"/>
  <c r="C151" i="4"/>
  <c r="D150" i="4" s="1"/>
  <c r="E71" i="4"/>
  <c r="E74" i="4"/>
  <c r="E88" i="4"/>
  <c r="E93" i="4"/>
  <c r="E97" i="4"/>
  <c r="E100" i="4"/>
  <c r="E103" i="4"/>
  <c r="E106" i="4"/>
  <c r="E110" i="4"/>
  <c r="E115" i="4" s="1"/>
  <c r="E116" i="4"/>
  <c r="F71" i="4"/>
  <c r="F74" i="4"/>
  <c r="F88" i="4"/>
  <c r="F93" i="4"/>
  <c r="F97" i="4"/>
  <c r="F100" i="4"/>
  <c r="F103" i="4"/>
  <c r="F106" i="4"/>
  <c r="F110" i="4"/>
  <c r="F115" i="4" s="1"/>
  <c r="F116" i="4"/>
  <c r="G71" i="4"/>
  <c r="G74" i="4"/>
  <c r="G88" i="4"/>
  <c r="G93" i="4"/>
  <c r="G97" i="4"/>
  <c r="G100" i="4"/>
  <c r="G103" i="4"/>
  <c r="G106" i="4"/>
  <c r="G110" i="4"/>
  <c r="G115" i="4" s="1"/>
  <c r="G116" i="4"/>
  <c r="H71" i="4"/>
  <c r="H74" i="4"/>
  <c r="H88" i="4"/>
  <c r="H93" i="4"/>
  <c r="H97" i="4"/>
  <c r="H116" i="4"/>
  <c r="I71" i="4"/>
  <c r="I74" i="4"/>
  <c r="I88" i="4"/>
  <c r="I93" i="4"/>
  <c r="I97" i="4"/>
  <c r="I116" i="4"/>
  <c r="J71" i="4"/>
  <c r="J74" i="4"/>
  <c r="J88" i="4"/>
  <c r="J93" i="4"/>
  <c r="J97" i="4"/>
  <c r="J116" i="4"/>
  <c r="K71" i="4"/>
  <c r="K74" i="4"/>
  <c r="K88" i="4"/>
  <c r="K93" i="4"/>
  <c r="K97" i="4"/>
  <c r="K116" i="4"/>
  <c r="L71" i="4"/>
  <c r="L74" i="4"/>
  <c r="L88" i="4"/>
  <c r="L93" i="4"/>
  <c r="L97" i="4"/>
  <c r="L116" i="4"/>
  <c r="M71" i="4"/>
  <c r="M74" i="4"/>
  <c r="M88" i="4"/>
  <c r="M93" i="4"/>
  <c r="M97" i="4"/>
  <c r="M116" i="4"/>
  <c r="N71" i="4"/>
  <c r="N74" i="4"/>
  <c r="N88" i="4"/>
  <c r="N93" i="4"/>
  <c r="N97" i="4"/>
  <c r="N116" i="4"/>
  <c r="O71" i="4"/>
  <c r="O74" i="4"/>
  <c r="O88" i="4"/>
  <c r="O93" i="4"/>
  <c r="O97" i="4"/>
  <c r="O116" i="4"/>
  <c r="P71" i="4"/>
  <c r="P74" i="4"/>
  <c r="P88" i="4"/>
  <c r="P93" i="4"/>
  <c r="P97" i="4"/>
  <c r="P116" i="4"/>
  <c r="Q71" i="4"/>
  <c r="Q74" i="4"/>
  <c r="Q88" i="4"/>
  <c r="Q93" i="4"/>
  <c r="Q97" i="4"/>
  <c r="Q116" i="4"/>
  <c r="B124" i="4"/>
  <c r="B122" i="4"/>
  <c r="B121" i="4"/>
  <c r="B120" i="4"/>
  <c r="B119" i="4"/>
  <c r="B114" i="4"/>
  <c r="B96" i="4"/>
  <c r="B85" i="4"/>
  <c r="B84" i="4"/>
  <c r="B83" i="4"/>
  <c r="B82" i="4"/>
  <c r="B81" i="4"/>
  <c r="B80" i="4"/>
  <c r="B79" i="4"/>
  <c r="B78" i="4"/>
  <c r="B77" i="4"/>
  <c r="Q8" i="4"/>
  <c r="Q11" i="4"/>
  <c r="Q25" i="4"/>
  <c r="Q30" i="4"/>
  <c r="Q34" i="4"/>
  <c r="Q37" i="4"/>
  <c r="Q25" i="5" s="1"/>
  <c r="Q40" i="4"/>
  <c r="Q26" i="5" s="1"/>
  <c r="Q43" i="4"/>
  <c r="Q47" i="4"/>
  <c r="Q52" i="4" s="1"/>
  <c r="Q53" i="4"/>
  <c r="P8" i="4"/>
  <c r="P11" i="4"/>
  <c r="P25" i="4"/>
  <c r="P30" i="4"/>
  <c r="P34" i="4"/>
  <c r="P37" i="4"/>
  <c r="P40" i="4"/>
  <c r="P26" i="5" s="1"/>
  <c r="P43" i="4"/>
  <c r="P27" i="5" s="1"/>
  <c r="P47" i="4"/>
  <c r="P53" i="4"/>
  <c r="O8" i="4"/>
  <c r="O11" i="4"/>
  <c r="O25" i="4"/>
  <c r="O30" i="4"/>
  <c r="O34" i="4"/>
  <c r="O37" i="4"/>
  <c r="O40" i="4"/>
  <c r="O43" i="4"/>
  <c r="O47" i="4"/>
  <c r="O29" i="5" s="1"/>
  <c r="O53" i="4"/>
  <c r="N8" i="4"/>
  <c r="N11" i="4"/>
  <c r="N25" i="4"/>
  <c r="N30" i="4"/>
  <c r="N34" i="4"/>
  <c r="N37" i="4"/>
  <c r="N25" i="5" s="1"/>
  <c r="N40" i="4"/>
  <c r="N43" i="4"/>
  <c r="N47" i="4"/>
  <c r="N52" i="4" s="1"/>
  <c r="N53" i="4"/>
  <c r="M8" i="4"/>
  <c r="M11" i="4"/>
  <c r="M25" i="4"/>
  <c r="M30" i="4"/>
  <c r="M34" i="4"/>
  <c r="M37" i="4"/>
  <c r="M25" i="5" s="1"/>
  <c r="M40" i="4"/>
  <c r="M26" i="5" s="1"/>
  <c r="M43" i="4"/>
  <c r="M27" i="5" s="1"/>
  <c r="M47" i="4"/>
  <c r="M52" i="4" s="1"/>
  <c r="M53" i="4"/>
  <c r="L8" i="4"/>
  <c r="L11" i="4"/>
  <c r="L25" i="4"/>
  <c r="L30" i="4"/>
  <c r="L34" i="4"/>
  <c r="L37" i="4"/>
  <c r="L40" i="4"/>
  <c r="L43" i="4"/>
  <c r="L47" i="4"/>
  <c r="L52" i="4" s="1"/>
  <c r="L53" i="4"/>
  <c r="K8" i="4"/>
  <c r="K11" i="4"/>
  <c r="K25" i="4"/>
  <c r="K30" i="4"/>
  <c r="K34" i="4"/>
  <c r="K37" i="4"/>
  <c r="K40" i="4"/>
  <c r="K43" i="4"/>
  <c r="K47" i="4"/>
  <c r="K52" i="4" s="1"/>
  <c r="K53" i="4"/>
  <c r="J8" i="4"/>
  <c r="J11" i="4"/>
  <c r="J25" i="4"/>
  <c r="J30" i="4"/>
  <c r="J34" i="4"/>
  <c r="J37" i="4"/>
  <c r="J40" i="4"/>
  <c r="J26" i="5" s="1"/>
  <c r="J43" i="4"/>
  <c r="J47" i="4"/>
  <c r="J52" i="4" s="1"/>
  <c r="J53" i="4"/>
  <c r="I8" i="4"/>
  <c r="I11" i="4"/>
  <c r="I25" i="4"/>
  <c r="I30" i="4"/>
  <c r="I34" i="4"/>
  <c r="I37" i="4"/>
  <c r="I40" i="4"/>
  <c r="I43" i="4"/>
  <c r="I47" i="4"/>
  <c r="I52" i="4" s="1"/>
  <c r="I53" i="4"/>
  <c r="H8" i="4"/>
  <c r="H11" i="4"/>
  <c r="H25" i="4"/>
  <c r="H30" i="4"/>
  <c r="H34" i="4"/>
  <c r="H37" i="4"/>
  <c r="H25" i="5" s="1"/>
  <c r="H40" i="4"/>
  <c r="H43" i="4"/>
  <c r="H47" i="4"/>
  <c r="H52" i="4" s="1"/>
  <c r="H53" i="4"/>
  <c r="G8" i="4"/>
  <c r="G11" i="4"/>
  <c r="G25" i="4"/>
  <c r="G30" i="4"/>
  <c r="G34" i="4"/>
  <c r="G37" i="4"/>
  <c r="G40" i="4"/>
  <c r="G43" i="4"/>
  <c r="G47" i="4"/>
  <c r="G52" i="4" s="1"/>
  <c r="G53" i="4"/>
  <c r="F8" i="4"/>
  <c r="F11" i="4"/>
  <c r="F25" i="4"/>
  <c r="F30" i="4"/>
  <c r="F34" i="4"/>
  <c r="F37" i="4"/>
  <c r="F40" i="4"/>
  <c r="F43" i="4"/>
  <c r="F47" i="4"/>
  <c r="F52" i="4" s="1"/>
  <c r="F53" i="4"/>
  <c r="E8" i="4"/>
  <c r="E11" i="4"/>
  <c r="E25" i="4"/>
  <c r="E30" i="4"/>
  <c r="E34" i="4"/>
  <c r="E37" i="4"/>
  <c r="E40" i="4"/>
  <c r="E43" i="4"/>
  <c r="E47" i="4"/>
  <c r="E52" i="4" s="1"/>
  <c r="E53" i="4"/>
  <c r="D8" i="4"/>
  <c r="D11" i="4"/>
  <c r="D25" i="4"/>
  <c r="D30" i="4"/>
  <c r="D34" i="4"/>
  <c r="D37" i="4"/>
  <c r="D40" i="4"/>
  <c r="D43" i="4"/>
  <c r="D47" i="4"/>
  <c r="D52" i="4" s="1"/>
  <c r="D53" i="4"/>
  <c r="B61" i="4"/>
  <c r="B59" i="4"/>
  <c r="B58" i="4"/>
  <c r="B57" i="4"/>
  <c r="B56" i="4"/>
  <c r="B51" i="4"/>
  <c r="B33" i="4"/>
  <c r="B22" i="4"/>
  <c r="B21" i="4"/>
  <c r="B20" i="4"/>
  <c r="B19" i="4"/>
  <c r="B18" i="4"/>
  <c r="B17" i="4"/>
  <c r="B16" i="4"/>
  <c r="B15" i="4"/>
  <c r="B14" i="4"/>
  <c r="E49" i="2"/>
  <c r="H49" i="2"/>
  <c r="E45" i="2"/>
  <c r="H45" i="2"/>
  <c r="E44" i="2"/>
  <c r="H44" i="2"/>
  <c r="E43" i="2"/>
  <c r="H43" i="2"/>
  <c r="E42" i="2"/>
  <c r="H42" i="2"/>
  <c r="E33" i="2"/>
  <c r="H33" i="2"/>
  <c r="E16" i="2"/>
  <c r="H16" i="2"/>
  <c r="D89" i="3"/>
  <c r="D88" i="3"/>
  <c r="I87" i="3"/>
  <c r="H87" i="3"/>
  <c r="G87" i="3"/>
  <c r="F87" i="3"/>
  <c r="E84" i="3"/>
  <c r="D82" i="3"/>
  <c r="J82" i="3" s="1"/>
  <c r="D81" i="3"/>
  <c r="J81" i="3" s="1"/>
  <c r="J75" i="3"/>
  <c r="J74" i="3"/>
  <c r="J55" i="3"/>
  <c r="J54" i="3"/>
  <c r="J47" i="3"/>
  <c r="J39" i="3"/>
  <c r="J31" i="3"/>
  <c r="J17" i="3"/>
  <c r="J14" i="3"/>
  <c r="B22" i="6" l="1"/>
  <c r="B23" i="6" s="1"/>
  <c r="I26" i="5"/>
  <c r="O31" i="5"/>
  <c r="P29" i="5"/>
  <c r="E57" i="2"/>
  <c r="H54" i="2"/>
  <c r="F52" i="2"/>
  <c r="G52" i="2"/>
  <c r="F43" i="10"/>
  <c r="G43" i="10" s="1"/>
  <c r="C49" i="3"/>
  <c r="D49" i="3" s="1"/>
  <c r="F74" i="10"/>
  <c r="G74" i="10" s="1"/>
  <c r="C28" i="3"/>
  <c r="D28" i="3" s="1"/>
  <c r="F40" i="10"/>
  <c r="G40" i="10" s="1"/>
  <c r="E54" i="2"/>
  <c r="I54" i="2" s="1"/>
  <c r="F77" i="10" s="1"/>
  <c r="E5" i="7"/>
  <c r="C55" i="6"/>
  <c r="E55" i="6" s="1"/>
  <c r="C41" i="6"/>
  <c r="E41" i="6" s="1"/>
  <c r="C57" i="6"/>
  <c r="E57" i="6" s="1"/>
  <c r="C28" i="6"/>
  <c r="E28" i="6" s="1"/>
  <c r="C42" i="6"/>
  <c r="E42" i="6" s="1"/>
  <c r="C58" i="6"/>
  <c r="E58" i="6" s="1"/>
  <c r="C43" i="6"/>
  <c r="E43" i="6" s="1"/>
  <c r="C32" i="6"/>
  <c r="E32" i="6" s="1"/>
  <c r="C48" i="6"/>
  <c r="E48" i="6" s="1"/>
  <c r="C29" i="6"/>
  <c r="E29" i="6" s="1"/>
  <c r="C45" i="6"/>
  <c r="E45" i="6" s="1"/>
  <c r="C38" i="6"/>
  <c r="E38" i="6" s="1"/>
  <c r="C54" i="6"/>
  <c r="E54" i="6" s="1"/>
  <c r="C46" i="6"/>
  <c r="E46" i="6" s="1"/>
  <c r="C31" i="6"/>
  <c r="E31" i="6" s="1"/>
  <c r="C47" i="6"/>
  <c r="E47" i="6" s="1"/>
  <c r="C36" i="6"/>
  <c r="E36" i="6" s="1"/>
  <c r="C52" i="6"/>
  <c r="E52" i="6" s="1"/>
  <c r="C33" i="6"/>
  <c r="E33" i="6" s="1"/>
  <c r="C49" i="6"/>
  <c r="E49" i="6" s="1"/>
  <c r="C39" i="6"/>
  <c r="E39" i="6" s="1"/>
  <c r="C44" i="6"/>
  <c r="E44" i="6" s="1"/>
  <c r="C34" i="6"/>
  <c r="E34" i="6" s="1"/>
  <c r="C50" i="6"/>
  <c r="E50" i="6" s="1"/>
  <c r="C35" i="6"/>
  <c r="E35" i="6" s="1"/>
  <c r="C51" i="6"/>
  <c r="E51" i="6" s="1"/>
  <c r="C40" i="6"/>
  <c r="E40" i="6" s="1"/>
  <c r="C56" i="6"/>
  <c r="E56" i="6" s="1"/>
  <c r="C37" i="6"/>
  <c r="E37" i="6" s="1"/>
  <c r="C53" i="6"/>
  <c r="E53" i="6" s="1"/>
  <c r="H51" i="3"/>
  <c r="F51" i="3"/>
  <c r="F67" i="3" s="1"/>
  <c r="D144" i="4" s="1"/>
  <c r="D145" i="4" s="1"/>
  <c r="I51" i="3"/>
  <c r="I67" i="3" s="1"/>
  <c r="G51" i="3"/>
  <c r="E39" i="10"/>
  <c r="E44" i="10" s="1"/>
  <c r="H39" i="2"/>
  <c r="F70" i="10"/>
  <c r="G70" i="10" s="1"/>
  <c r="C45" i="3"/>
  <c r="D45" i="3" s="1"/>
  <c r="D52" i="2"/>
  <c r="C52" i="2"/>
  <c r="B11" i="5"/>
  <c r="O27" i="5"/>
  <c r="E109" i="4"/>
  <c r="K15" i="7"/>
  <c r="L27" i="5"/>
  <c r="P22" i="5"/>
  <c r="P31" i="5"/>
  <c r="F5" i="7"/>
  <c r="N8" i="5"/>
  <c r="I27" i="5"/>
  <c r="O22" i="5"/>
  <c r="L21" i="5"/>
  <c r="H109" i="4"/>
  <c r="H123" i="4" s="1"/>
  <c r="I6" i="7" s="1"/>
  <c r="F24" i="5"/>
  <c r="E32" i="5"/>
  <c r="O52" i="4"/>
  <c r="O5" i="7"/>
  <c r="O8" i="5"/>
  <c r="B33" i="5"/>
  <c r="G9" i="5"/>
  <c r="P24" i="5"/>
  <c r="E24" i="5"/>
  <c r="E46" i="4"/>
  <c r="E60" i="4" s="1"/>
  <c r="H46" i="4"/>
  <c r="H60" i="4" s="1"/>
  <c r="Q22" i="5"/>
  <c r="M109" i="4"/>
  <c r="M123" i="4" s="1"/>
  <c r="N6" i="7" s="1"/>
  <c r="L22" i="5"/>
  <c r="K22" i="5"/>
  <c r="I22" i="5"/>
  <c r="H22" i="5"/>
  <c r="F25" i="5"/>
  <c r="F8" i="5"/>
  <c r="B12" i="5"/>
  <c r="B13" i="5"/>
  <c r="H29" i="5"/>
  <c r="H31" i="5" s="1"/>
  <c r="R5" i="7"/>
  <c r="O15" i="7"/>
  <c r="G46" i="4"/>
  <c r="G60" i="4" s="1"/>
  <c r="G62" i="4" s="1"/>
  <c r="F21" i="5"/>
  <c r="D26" i="5"/>
  <c r="B18" i="5"/>
  <c r="H26" i="5"/>
  <c r="Q5" i="7"/>
  <c r="D46" i="4"/>
  <c r="D60" i="4" s="1"/>
  <c r="N9" i="5"/>
  <c r="O26" i="5"/>
  <c r="Q32" i="5"/>
  <c r="P32" i="5"/>
  <c r="O32" i="5"/>
  <c r="J5" i="7"/>
  <c r="F32" i="5"/>
  <c r="O25" i="5"/>
  <c r="F46" i="4"/>
  <c r="K46" i="4"/>
  <c r="K60" i="4" s="1"/>
  <c r="M8" i="5"/>
  <c r="L8" i="5"/>
  <c r="L5" i="7"/>
  <c r="K5" i="7"/>
  <c r="E26" i="5"/>
  <c r="B97" i="4"/>
  <c r="K32" i="5"/>
  <c r="F27" i="5"/>
  <c r="E25" i="5"/>
  <c r="E8" i="5"/>
  <c r="D22" i="5"/>
  <c r="K25" i="5"/>
  <c r="Q109" i="4"/>
  <c r="Q123" i="4" s="1"/>
  <c r="R6" i="7" s="1"/>
  <c r="P109" i="4"/>
  <c r="P123" i="4" s="1"/>
  <c r="Q6" i="7" s="1"/>
  <c r="N21" i="5"/>
  <c r="H24" i="5"/>
  <c r="D32" i="5"/>
  <c r="Q15" i="7"/>
  <c r="N29" i="5"/>
  <c r="N31" i="5" s="1"/>
  <c r="L29" i="5"/>
  <c r="L31" i="5" s="1"/>
  <c r="G27" i="5"/>
  <c r="E22" i="5"/>
  <c r="B43" i="4"/>
  <c r="B40" i="4"/>
  <c r="B8" i="4"/>
  <c r="I46" i="4"/>
  <c r="I60" i="4" s="1"/>
  <c r="J27" i="5"/>
  <c r="L9" i="5"/>
  <c r="N46" i="4"/>
  <c r="N60" i="4" s="1"/>
  <c r="Q46" i="4"/>
  <c r="Q60" i="4" s="1"/>
  <c r="O24" i="5"/>
  <c r="N32" i="5"/>
  <c r="G25" i="5"/>
  <c r="G8" i="5"/>
  <c r="F22" i="5"/>
  <c r="G141" i="4"/>
  <c r="B17" i="5"/>
  <c r="B36" i="5"/>
  <c r="L115" i="4"/>
  <c r="L15" i="7"/>
  <c r="P25" i="5"/>
  <c r="J29" i="5"/>
  <c r="J31" i="5" s="1"/>
  <c r="B38" i="5"/>
  <c r="M29" i="5"/>
  <c r="M31" i="5" s="1"/>
  <c r="K27" i="5"/>
  <c r="B25" i="4"/>
  <c r="K9" i="5"/>
  <c r="L26" i="5"/>
  <c r="M46" i="4"/>
  <c r="M60" i="4" s="1"/>
  <c r="P21" i="5"/>
  <c r="Q29" i="5"/>
  <c r="Q31" i="5" s="1"/>
  <c r="O109" i="4"/>
  <c r="O123" i="4" s="1"/>
  <c r="P6" i="7" s="1"/>
  <c r="N22" i="5"/>
  <c r="M24" i="5"/>
  <c r="L32" i="5"/>
  <c r="J32" i="5"/>
  <c r="I32" i="5"/>
  <c r="I8" i="5"/>
  <c r="G22" i="5"/>
  <c r="E27" i="5"/>
  <c r="D25" i="5"/>
  <c r="N115" i="4"/>
  <c r="K26" i="5"/>
  <c r="P52" i="4"/>
  <c r="P5" i="7"/>
  <c r="M22" i="5"/>
  <c r="L24" i="5"/>
  <c r="K24" i="5"/>
  <c r="J24" i="5"/>
  <c r="I24" i="5"/>
  <c r="H32" i="5"/>
  <c r="G32" i="5"/>
  <c r="G21" i="5"/>
  <c r="F29" i="5"/>
  <c r="F31" i="5" s="1"/>
  <c r="D24" i="5"/>
  <c r="B71" i="4"/>
  <c r="J25" i="5"/>
  <c r="B53" i="4"/>
  <c r="E9" i="5"/>
  <c r="M32" i="5"/>
  <c r="J22" i="5"/>
  <c r="B30" i="5"/>
  <c r="C14" i="7"/>
  <c r="L25" i="5"/>
  <c r="G24" i="5"/>
  <c r="L46" i="4"/>
  <c r="L60" i="4" s="1"/>
  <c r="B30" i="4"/>
  <c r="B116" i="4"/>
  <c r="B37" i="4"/>
  <c r="J46" i="4"/>
  <c r="J60" i="4" s="1"/>
  <c r="O46" i="4"/>
  <c r="Q8" i="5"/>
  <c r="L109" i="4"/>
  <c r="K109" i="4"/>
  <c r="K123" i="4" s="1"/>
  <c r="L6" i="7" s="1"/>
  <c r="J21" i="5"/>
  <c r="I109" i="4"/>
  <c r="I123" i="4" s="1"/>
  <c r="J6" i="7" s="1"/>
  <c r="G29" i="5"/>
  <c r="G31" i="5" s="1"/>
  <c r="F26" i="5"/>
  <c r="D21" i="5"/>
  <c r="B14" i="5"/>
  <c r="N27" i="5"/>
  <c r="N24" i="5"/>
  <c r="B34" i="5"/>
  <c r="N26" i="5"/>
  <c r="H27" i="5"/>
  <c r="P8" i="5"/>
  <c r="Q24" i="5"/>
  <c r="G26" i="5"/>
  <c r="F109" i="4"/>
  <c r="F123" i="4" s="1"/>
  <c r="G6" i="7" s="1"/>
  <c r="E21" i="5"/>
  <c r="D29" i="5"/>
  <c r="D31" i="5" s="1"/>
  <c r="K141" i="4"/>
  <c r="K146" i="4" s="1"/>
  <c r="K147" i="4" s="1"/>
  <c r="B23" i="5"/>
  <c r="B35" i="5"/>
  <c r="Q27" i="5"/>
  <c r="P9" i="5"/>
  <c r="F60" i="4"/>
  <c r="E123" i="4"/>
  <c r="F6" i="7" s="1"/>
  <c r="B100" i="4"/>
  <c r="B15" i="5"/>
  <c r="B74" i="4"/>
  <c r="B103" i="4"/>
  <c r="H8" i="5"/>
  <c r="B16" i="5"/>
  <c r="B10" i="5"/>
  <c r="H21" i="5"/>
  <c r="E29" i="5"/>
  <c r="E31" i="5" s="1"/>
  <c r="J115" i="4"/>
  <c r="I25" i="5"/>
  <c r="B47" i="4"/>
  <c r="O9" i="5"/>
  <c r="P46" i="4"/>
  <c r="B106" i="4"/>
  <c r="G109" i="4"/>
  <c r="G123" i="4" s="1"/>
  <c r="H6" i="7" s="1"/>
  <c r="I21" i="5"/>
  <c r="M21" i="5"/>
  <c r="Q21" i="5"/>
  <c r="J109" i="4"/>
  <c r="N109" i="4"/>
  <c r="N123" i="4" s="1"/>
  <c r="M15" i="7"/>
  <c r="K29" i="5"/>
  <c r="K31" i="5" s="1"/>
  <c r="I29" i="5"/>
  <c r="I31" i="5" s="1"/>
  <c r="F9" i="5"/>
  <c r="B34" i="4"/>
  <c r="J8" i="5"/>
  <c r="B88" i="4"/>
  <c r="B110" i="4"/>
  <c r="K8" i="5"/>
  <c r="B93" i="4"/>
  <c r="D8" i="5"/>
  <c r="D27" i="5"/>
  <c r="H9" i="5"/>
  <c r="I9" i="5"/>
  <c r="J9" i="5"/>
  <c r="K21" i="5"/>
  <c r="O21" i="5"/>
  <c r="Q9" i="5"/>
  <c r="B11" i="4"/>
  <c r="D9" i="5"/>
  <c r="M9" i="5"/>
  <c r="C76" i="10"/>
  <c r="D44" i="10"/>
  <c r="D76" i="10" s="1"/>
  <c r="E71" i="10"/>
  <c r="E77" i="10"/>
  <c r="E141" i="4"/>
  <c r="P15" i="7"/>
  <c r="L141" i="4"/>
  <c r="L146" i="4" s="1"/>
  <c r="L147" i="4" s="1"/>
  <c r="D87" i="3"/>
  <c r="H141" i="4"/>
  <c r="H146" i="4" s="1"/>
  <c r="H147" i="4" s="1"/>
  <c r="I141" i="4"/>
  <c r="I146" i="4" s="1"/>
  <c r="I147" i="4" s="1"/>
  <c r="Q141" i="4"/>
  <c r="Q146" i="4" s="1"/>
  <c r="Q147" i="4" s="1"/>
  <c r="D90" i="3"/>
  <c r="B139" i="4"/>
  <c r="F141" i="4"/>
  <c r="N141" i="4"/>
  <c r="N146" i="4" s="1"/>
  <c r="N147" i="4" s="1"/>
  <c r="M141" i="4"/>
  <c r="M146" i="4" s="1"/>
  <c r="M147" i="4" s="1"/>
  <c r="P141" i="4"/>
  <c r="P146" i="4" s="1"/>
  <c r="P147" i="4" s="1"/>
  <c r="J141" i="4"/>
  <c r="J146" i="4" s="1"/>
  <c r="J147" i="4" s="1"/>
  <c r="B133" i="4"/>
  <c r="R15" i="7"/>
  <c r="D141" i="4"/>
  <c r="O141" i="4"/>
  <c r="O146" i="4" s="1"/>
  <c r="O147" i="4" s="1"/>
  <c r="B135" i="4"/>
  <c r="J15" i="7"/>
  <c r="B49" i="5"/>
  <c r="I15" i="7"/>
  <c r="H67" i="3"/>
  <c r="N15" i="7"/>
  <c r="B47" i="5"/>
  <c r="C12" i="7"/>
  <c r="C13" i="7"/>
  <c r="B51" i="5"/>
  <c r="B140" i="4"/>
  <c r="I42" i="2"/>
  <c r="E51" i="2"/>
  <c r="E17" i="2"/>
  <c r="E39" i="2"/>
  <c r="I19" i="2"/>
  <c r="I34" i="2"/>
  <c r="H26" i="2"/>
  <c r="I16" i="2"/>
  <c r="I10" i="2"/>
  <c r="I21" i="2"/>
  <c r="I13" i="2"/>
  <c r="E26" i="2"/>
  <c r="I27" i="2"/>
  <c r="I11" i="2"/>
  <c r="H14" i="2"/>
  <c r="I35" i="2"/>
  <c r="I20" i="2"/>
  <c r="I38" i="2"/>
  <c r="H17" i="2"/>
  <c r="I23" i="2"/>
  <c r="H47" i="2"/>
  <c r="E47" i="2"/>
  <c r="I44" i="2"/>
  <c r="I25" i="2"/>
  <c r="A44" i="5"/>
  <c r="A131" i="4"/>
  <c r="I12" i="2"/>
  <c r="H22" i="2"/>
  <c r="I45" i="2"/>
  <c r="E22" i="2"/>
  <c r="I43" i="2"/>
  <c r="I49" i="2"/>
  <c r="I24" i="2"/>
  <c r="I33" i="2"/>
  <c r="E41" i="2"/>
  <c r="H41" i="2"/>
  <c r="I36" i="2"/>
  <c r="I28" i="2"/>
  <c r="H51" i="2"/>
  <c r="I37" i="2"/>
  <c r="E14" i="2"/>
  <c r="E56" i="2" l="1"/>
  <c r="F57" i="2" s="1"/>
  <c r="O60" i="4"/>
  <c r="K18" i="2"/>
  <c r="C12" i="3"/>
  <c r="D12" i="3" s="1"/>
  <c r="F13" i="10"/>
  <c r="G13" i="10" s="1"/>
  <c r="C48" i="3"/>
  <c r="D48" i="3" s="1"/>
  <c r="J48" i="3" s="1"/>
  <c r="F73" i="10"/>
  <c r="G73" i="10" s="1"/>
  <c r="C9" i="3"/>
  <c r="D9" i="3" s="1"/>
  <c r="J9" i="3" s="1"/>
  <c r="F10" i="10"/>
  <c r="G10" i="10" s="1"/>
  <c r="F12" i="10"/>
  <c r="G12" i="10" s="1"/>
  <c r="C11" i="3"/>
  <c r="D11" i="3" s="1"/>
  <c r="G77" i="10"/>
  <c r="E59" i="6"/>
  <c r="P62" i="6" s="1"/>
  <c r="E76" i="10"/>
  <c r="I39" i="2"/>
  <c r="F58" i="10" s="1"/>
  <c r="G58" i="10" s="1"/>
  <c r="C41" i="3"/>
  <c r="D41" i="3" s="1"/>
  <c r="J41" i="3" s="1"/>
  <c r="F61" i="10"/>
  <c r="G61" i="10" s="1"/>
  <c r="C42" i="3"/>
  <c r="D42" i="3" s="1"/>
  <c r="J42" i="3" s="1"/>
  <c r="F62" i="10"/>
  <c r="G62" i="10" s="1"/>
  <c r="C43" i="3"/>
  <c r="D43" i="3" s="1"/>
  <c r="J43" i="3" s="1"/>
  <c r="F63" i="10"/>
  <c r="G63" i="10" s="1"/>
  <c r="C44" i="3"/>
  <c r="D44" i="3" s="1"/>
  <c r="J44" i="3" s="1"/>
  <c r="F69" i="10"/>
  <c r="G69" i="10" s="1"/>
  <c r="C32" i="3"/>
  <c r="D32" i="3" s="1"/>
  <c r="J32" i="3" s="1"/>
  <c r="F46" i="10"/>
  <c r="G46" i="10" s="1"/>
  <c r="C33" i="3"/>
  <c r="D33" i="3" s="1"/>
  <c r="J33" i="3" s="1"/>
  <c r="G48" i="10"/>
  <c r="C35" i="3"/>
  <c r="D35" i="3" s="1"/>
  <c r="J35" i="3" s="1"/>
  <c r="F52" i="10"/>
  <c r="G52" i="10" s="1"/>
  <c r="C37" i="3"/>
  <c r="D37" i="3" s="1"/>
  <c r="F56" i="10"/>
  <c r="G56" i="10" s="1"/>
  <c r="C36" i="3"/>
  <c r="D36" i="3" s="1"/>
  <c r="F54" i="10"/>
  <c r="G54" i="10" s="1"/>
  <c r="C34" i="3"/>
  <c r="D34" i="3" s="1"/>
  <c r="J34" i="3" s="1"/>
  <c r="F50" i="10"/>
  <c r="G50" i="10" s="1"/>
  <c r="C27" i="3"/>
  <c r="D27" i="3" s="1"/>
  <c r="F39" i="10"/>
  <c r="G39" i="10" s="1"/>
  <c r="C26" i="3"/>
  <c r="D26" i="3" s="1"/>
  <c r="F38" i="10"/>
  <c r="G38" i="10" s="1"/>
  <c r="C24" i="3"/>
  <c r="D24" i="3" s="1"/>
  <c r="F36" i="10"/>
  <c r="G36" i="10" s="1"/>
  <c r="C23" i="3"/>
  <c r="D23" i="3" s="1"/>
  <c r="F35" i="10"/>
  <c r="G35" i="10" s="1"/>
  <c r="C22" i="3"/>
  <c r="D22" i="3" s="1"/>
  <c r="J22" i="3" s="1"/>
  <c r="F28" i="10"/>
  <c r="G28" i="10" s="1"/>
  <c r="C20" i="3"/>
  <c r="D20" i="3" s="1"/>
  <c r="J20" i="3" s="1"/>
  <c r="F26" i="10"/>
  <c r="G26" i="10" s="1"/>
  <c r="C19" i="3"/>
  <c r="D19" i="3" s="1"/>
  <c r="F25" i="10"/>
  <c r="G25" i="10" s="1"/>
  <c r="C18" i="3"/>
  <c r="D18" i="3" s="1"/>
  <c r="J18" i="3" s="1"/>
  <c r="F21" i="10"/>
  <c r="G21" i="10" s="1"/>
  <c r="C15" i="3"/>
  <c r="D15" i="3" s="1"/>
  <c r="F16" i="10"/>
  <c r="G16" i="10" s="1"/>
  <c r="I17" i="2"/>
  <c r="C10" i="3"/>
  <c r="D10" i="3" s="1"/>
  <c r="J10" i="3" s="1"/>
  <c r="F11" i="10"/>
  <c r="G11" i="10" s="1"/>
  <c r="P60" i="4"/>
  <c r="P62" i="4" s="1"/>
  <c r="H19" i="5"/>
  <c r="H125" i="4"/>
  <c r="H149" i="4" s="1"/>
  <c r="G19" i="5"/>
  <c r="D62" i="4"/>
  <c r="I5" i="7"/>
  <c r="I7" i="7" s="1"/>
  <c r="I10" i="7" s="1"/>
  <c r="O62" i="4"/>
  <c r="G28" i="5"/>
  <c r="G37" i="5" s="1"/>
  <c r="J28" i="5"/>
  <c r="J37" i="5" s="1"/>
  <c r="J9" i="6" s="1"/>
  <c r="J11" i="6" s="1"/>
  <c r="N19" i="5"/>
  <c r="B22" i="5"/>
  <c r="H62" i="4"/>
  <c r="B52" i="4"/>
  <c r="Q7" i="7"/>
  <c r="Q10" i="7" s="1"/>
  <c r="E62" i="4"/>
  <c r="B32" i="5"/>
  <c r="P28" i="5"/>
  <c r="P37" i="5" s="1"/>
  <c r="P125" i="4"/>
  <c r="P149" i="4" s="1"/>
  <c r="B25" i="5"/>
  <c r="J62" i="4"/>
  <c r="L19" i="5"/>
  <c r="L6" i="6" s="1"/>
  <c r="L8" i="6" s="1"/>
  <c r="J7" i="7"/>
  <c r="J10" i="7" s="1"/>
  <c r="O28" i="5"/>
  <c r="O37" i="5" s="1"/>
  <c r="O9" i="6" s="1"/>
  <c r="O11" i="6" s="1"/>
  <c r="Q62" i="4"/>
  <c r="H28" i="5"/>
  <c r="H37" i="5" s="1"/>
  <c r="E28" i="5"/>
  <c r="E37" i="5" s="1"/>
  <c r="E9" i="6" s="1"/>
  <c r="I125" i="4"/>
  <c r="I149" i="4" s="1"/>
  <c r="K28" i="5"/>
  <c r="K37" i="5" s="1"/>
  <c r="K9" i="6" s="1"/>
  <c r="K11" i="6" s="1"/>
  <c r="Q125" i="4"/>
  <c r="Q149" i="4" s="1"/>
  <c r="B24" i="5"/>
  <c r="K19" i="5"/>
  <c r="K6" i="6" s="1"/>
  <c r="K8" i="6" s="1"/>
  <c r="O125" i="4"/>
  <c r="O149" i="4" s="1"/>
  <c r="Q28" i="5"/>
  <c r="Q37" i="5" s="1"/>
  <c r="O19" i="5"/>
  <c r="J19" i="5"/>
  <c r="J6" i="6" s="1"/>
  <c r="J8" i="6" s="1"/>
  <c r="M28" i="5"/>
  <c r="M37" i="5" s="1"/>
  <c r="M9" i="6" s="1"/>
  <c r="M11" i="6" s="1"/>
  <c r="K62" i="4"/>
  <c r="F19" i="5"/>
  <c r="B26" i="5"/>
  <c r="E19" i="5"/>
  <c r="L28" i="5"/>
  <c r="L37" i="5" s="1"/>
  <c r="L9" i="6" s="1"/>
  <c r="L11" i="6" s="1"/>
  <c r="D28" i="5"/>
  <c r="D37" i="5" s="1"/>
  <c r="N28" i="5"/>
  <c r="N37" i="5" s="1"/>
  <c r="M62" i="4"/>
  <c r="L62" i="4"/>
  <c r="F28" i="5"/>
  <c r="F37" i="5" s="1"/>
  <c r="F9" i="6" s="1"/>
  <c r="Q19" i="5"/>
  <c r="B46" i="4"/>
  <c r="R7" i="7"/>
  <c r="R10" i="7" s="1"/>
  <c r="L123" i="4"/>
  <c r="M6" i="7" s="1"/>
  <c r="I19" i="5"/>
  <c r="I28" i="5"/>
  <c r="I37" i="5" s="1"/>
  <c r="B31" i="5"/>
  <c r="B27" i="5"/>
  <c r="B60" i="4"/>
  <c r="M19" i="5"/>
  <c r="B115" i="4"/>
  <c r="K125" i="4"/>
  <c r="K149" i="4" s="1"/>
  <c r="P7" i="7"/>
  <c r="P10" i="7" s="1"/>
  <c r="N62" i="4"/>
  <c r="B86" i="4"/>
  <c r="L7" i="7"/>
  <c r="M125" i="4"/>
  <c r="M149" i="4" s="1"/>
  <c r="N5" i="7"/>
  <c r="N7" i="7" s="1"/>
  <c r="N10" i="7" s="1"/>
  <c r="O6" i="7"/>
  <c r="O7" i="7" s="1"/>
  <c r="N125" i="4"/>
  <c r="N149" i="4" s="1"/>
  <c r="I16" i="7"/>
  <c r="F62" i="4"/>
  <c r="J123" i="4"/>
  <c r="B21" i="5"/>
  <c r="H5" i="7"/>
  <c r="H7" i="7" s="1"/>
  <c r="G125" i="4"/>
  <c r="E125" i="4"/>
  <c r="F7" i="7"/>
  <c r="P19" i="5"/>
  <c r="B8" i="5"/>
  <c r="B29" i="5"/>
  <c r="M5" i="7"/>
  <c r="B109" i="4"/>
  <c r="F125" i="4"/>
  <c r="G5" i="7"/>
  <c r="I62" i="4"/>
  <c r="D19" i="5"/>
  <c r="B9" i="5"/>
  <c r="B23" i="4"/>
  <c r="D146" i="4"/>
  <c r="I52" i="3"/>
  <c r="I69" i="3" s="1"/>
  <c r="G10" i="6"/>
  <c r="G14" i="6" s="1"/>
  <c r="G144" i="4"/>
  <c r="G145" i="4" s="1"/>
  <c r="G146" i="4" s="1"/>
  <c r="H8" i="7"/>
  <c r="H9" i="7" s="1"/>
  <c r="H52" i="3"/>
  <c r="H69" i="3" s="1"/>
  <c r="F52" i="3"/>
  <c r="F69" i="3" s="1"/>
  <c r="B141" i="4"/>
  <c r="G67" i="3"/>
  <c r="G52" i="3"/>
  <c r="G69" i="3" s="1"/>
  <c r="D10" i="6"/>
  <c r="D14" i="6" s="1"/>
  <c r="G8" i="7"/>
  <c r="G9" i="7" s="1"/>
  <c r="F144" i="4"/>
  <c r="F145" i="4" s="1"/>
  <c r="F146" i="4" s="1"/>
  <c r="F43" i="5"/>
  <c r="F10" i="6"/>
  <c r="F14" i="6" s="1"/>
  <c r="D43" i="5"/>
  <c r="E8" i="7"/>
  <c r="E9" i="7" s="1"/>
  <c r="G43" i="5"/>
  <c r="I47" i="2"/>
  <c r="I51" i="2"/>
  <c r="I26" i="2"/>
  <c r="I14" i="2"/>
  <c r="H31" i="2"/>
  <c r="E31" i="2"/>
  <c r="E52" i="2"/>
  <c r="C52" i="3" s="1"/>
  <c r="I41" i="2"/>
  <c r="I22" i="2"/>
  <c r="H52" i="2"/>
  <c r="C50" i="3" l="1"/>
  <c r="D50" i="3" s="1"/>
  <c r="F75" i="10"/>
  <c r="G75" i="10" s="1"/>
  <c r="C38" i="3"/>
  <c r="D38" i="3" s="1"/>
  <c r="J38" i="3" s="1"/>
  <c r="V64" i="6"/>
  <c r="AD64" i="6"/>
  <c r="AL64" i="6"/>
  <c r="W64" i="6"/>
  <c r="AE64" i="6"/>
  <c r="AB64" i="6"/>
  <c r="AM64" i="6"/>
  <c r="AK64" i="6"/>
  <c r="P64" i="6"/>
  <c r="X64" i="6"/>
  <c r="AF64" i="6"/>
  <c r="AN64" i="6"/>
  <c r="S64" i="6"/>
  <c r="Q64" i="6"/>
  <c r="Y64" i="6"/>
  <c r="AG64" i="6"/>
  <c r="AO64" i="6"/>
  <c r="AA64" i="6"/>
  <c r="R64" i="6"/>
  <c r="Z64" i="6"/>
  <c r="AH64" i="6"/>
  <c r="AI64" i="6"/>
  <c r="T64" i="6"/>
  <c r="AC64" i="6"/>
  <c r="AJ64" i="6"/>
  <c r="U64" i="6"/>
  <c r="C40" i="3"/>
  <c r="D40" i="3" s="1"/>
  <c r="J40" i="3" s="1"/>
  <c r="F60" i="10"/>
  <c r="G60" i="10" s="1"/>
  <c r="C46" i="3"/>
  <c r="D46" i="3" s="1"/>
  <c r="J46" i="3" s="1"/>
  <c r="F71" i="10"/>
  <c r="G71" i="10" s="1"/>
  <c r="C25" i="3"/>
  <c r="D25" i="3" s="1"/>
  <c r="F37" i="10"/>
  <c r="G37" i="10" s="1"/>
  <c r="C21" i="3"/>
  <c r="D21" i="3" s="1"/>
  <c r="J21" i="3" s="1"/>
  <c r="F27" i="10"/>
  <c r="G27" i="10" s="1"/>
  <c r="J19" i="3"/>
  <c r="J15" i="3"/>
  <c r="C16" i="3"/>
  <c r="D16" i="3" s="1"/>
  <c r="J16" i="3" s="1"/>
  <c r="F19" i="10"/>
  <c r="G19" i="10" s="1"/>
  <c r="C13" i="3"/>
  <c r="D13" i="3" s="1"/>
  <c r="J13" i="3" s="1"/>
  <c r="F14" i="10"/>
  <c r="G14" i="10" s="1"/>
  <c r="G6" i="6"/>
  <c r="G8" i="6" s="1"/>
  <c r="H39" i="5"/>
  <c r="N39" i="5"/>
  <c r="N6" i="6"/>
  <c r="N8" i="6" s="1"/>
  <c r="E39" i="5"/>
  <c r="G39" i="5"/>
  <c r="O39" i="5"/>
  <c r="G9" i="6"/>
  <c r="G11" i="6" s="1"/>
  <c r="H6" i="6"/>
  <c r="H8" i="6" s="1"/>
  <c r="J16" i="7"/>
  <c r="M7" i="7"/>
  <c r="M10" i="7" s="1"/>
  <c r="L125" i="4"/>
  <c r="L149" i="4" s="1"/>
  <c r="Q16" i="7"/>
  <c r="E6" i="6"/>
  <c r="E8" i="6" s="1"/>
  <c r="F6" i="6"/>
  <c r="F8" i="6" s="1"/>
  <c r="L12" i="6"/>
  <c r="J65" i="6" s="1"/>
  <c r="J67" i="6" s="1"/>
  <c r="F39" i="5"/>
  <c r="J39" i="5"/>
  <c r="Q39" i="5"/>
  <c r="N9" i="6"/>
  <c r="N11" i="6" s="1"/>
  <c r="N12" i="6" s="1"/>
  <c r="N13" i="6" s="1"/>
  <c r="I39" i="5"/>
  <c r="K12" i="6"/>
  <c r="K13" i="6" s="1"/>
  <c r="K39" i="5"/>
  <c r="P9" i="6"/>
  <c r="P11" i="6" s="1"/>
  <c r="L39" i="5"/>
  <c r="H9" i="6"/>
  <c r="H11" i="6" s="1"/>
  <c r="M6" i="6"/>
  <c r="M8" i="6" s="1"/>
  <c r="M12" i="6" s="1"/>
  <c r="M13" i="6" s="1"/>
  <c r="B28" i="5"/>
  <c r="O6" i="6"/>
  <c r="O8" i="6" s="1"/>
  <c r="O12" i="6" s="1"/>
  <c r="I6" i="6"/>
  <c r="I8" i="6" s="1"/>
  <c r="Q9" i="6"/>
  <c r="Q11" i="6" s="1"/>
  <c r="M39" i="5"/>
  <c r="F11" i="6"/>
  <c r="Q6" i="6"/>
  <c r="R16" i="7"/>
  <c r="I9" i="6"/>
  <c r="I11" i="6" s="1"/>
  <c r="P16" i="7"/>
  <c r="L10" i="7"/>
  <c r="L16" i="7"/>
  <c r="N16" i="7"/>
  <c r="B62" i="4"/>
  <c r="H10" i="7"/>
  <c r="P6" i="6"/>
  <c r="P8" i="6" s="1"/>
  <c r="P39" i="5"/>
  <c r="K6" i="7"/>
  <c r="K7" i="7" s="1"/>
  <c r="J125" i="4"/>
  <c r="J149" i="4" s="1"/>
  <c r="B37" i="5"/>
  <c r="D9" i="6"/>
  <c r="D11" i="6" s="1"/>
  <c r="G7" i="7"/>
  <c r="G10" i="7" s="1"/>
  <c r="C5" i="7"/>
  <c r="D125" i="4"/>
  <c r="E6" i="7"/>
  <c r="B123" i="4"/>
  <c r="O10" i="7"/>
  <c r="O16" i="7"/>
  <c r="J12" i="6"/>
  <c r="D6" i="6"/>
  <c r="D39" i="5"/>
  <c r="B19" i="5"/>
  <c r="E43" i="5"/>
  <c r="B43" i="5" s="1"/>
  <c r="E144" i="4"/>
  <c r="E10" i="6"/>
  <c r="E14" i="6" s="1"/>
  <c r="B14" i="6" s="1"/>
  <c r="F8" i="7"/>
  <c r="I31" i="2"/>
  <c r="I52" i="2"/>
  <c r="C62" i="2"/>
  <c r="C66" i="2"/>
  <c r="C72" i="3" s="1"/>
  <c r="D52" i="3"/>
  <c r="J50" i="3" l="1"/>
  <c r="C30" i="3"/>
  <c r="D30" i="3" s="1"/>
  <c r="J30" i="3" s="1"/>
  <c r="F44" i="10"/>
  <c r="G44" i="10" s="1"/>
  <c r="C51" i="3"/>
  <c r="D51" i="3" s="1"/>
  <c r="J51" i="3" s="1"/>
  <c r="F76" i="10"/>
  <c r="G76" i="10" s="1"/>
  <c r="B39" i="5"/>
  <c r="G12" i="6"/>
  <c r="E65" i="6" s="1"/>
  <c r="E67" i="6" s="1"/>
  <c r="H12" i="6"/>
  <c r="H13" i="6" s="1"/>
  <c r="O66" i="6"/>
  <c r="Q7" i="6" s="1"/>
  <c r="Q8" i="6" s="1"/>
  <c r="Q12" i="6" s="1"/>
  <c r="Q13" i="6" s="1"/>
  <c r="M16" i="7"/>
  <c r="I12" i="6"/>
  <c r="G65" i="6" s="1"/>
  <c r="G67" i="6" s="1"/>
  <c r="F12" i="6"/>
  <c r="F13" i="6" s="1"/>
  <c r="P12" i="6"/>
  <c r="N65" i="6" s="1"/>
  <c r="L13" i="6"/>
  <c r="L65" i="6"/>
  <c r="L67" i="6" s="1"/>
  <c r="I65" i="6"/>
  <c r="I67" i="6" s="1"/>
  <c r="B125" i="4"/>
  <c r="K65" i="6"/>
  <c r="K67" i="6" s="1"/>
  <c r="O13" i="6"/>
  <c r="M65" i="6"/>
  <c r="M67" i="6" s="1"/>
  <c r="B9" i="6"/>
  <c r="C6" i="7"/>
  <c r="C7" i="7" s="1"/>
  <c r="E7" i="7"/>
  <c r="E10" i="7" s="1"/>
  <c r="J13" i="6"/>
  <c r="H65" i="6"/>
  <c r="H67" i="6" s="1"/>
  <c r="K10" i="7"/>
  <c r="K16" i="7"/>
  <c r="B6" i="6"/>
  <c r="D8" i="6"/>
  <c r="F9" i="7"/>
  <c r="F10" i="7" s="1"/>
  <c r="C8" i="7"/>
  <c r="C9" i="7" s="1"/>
  <c r="E11" i="6"/>
  <c r="B10" i="6"/>
  <c r="E145" i="4"/>
  <c r="E146" i="4" s="1"/>
  <c r="B144" i="4"/>
  <c r="B145" i="4" s="1"/>
  <c r="B146" i="4" s="1"/>
  <c r="C61" i="2"/>
  <c r="C67" i="3" s="1"/>
  <c r="D72" i="3"/>
  <c r="J72" i="3" s="1"/>
  <c r="F54" i="3"/>
  <c r="G54" i="3"/>
  <c r="I54" i="3"/>
  <c r="H54" i="3"/>
  <c r="C68" i="3"/>
  <c r="C53" i="3"/>
  <c r="J52" i="3"/>
  <c r="G13" i="6" l="1"/>
  <c r="B7" i="6"/>
  <c r="F65" i="6"/>
  <c r="F67" i="6" s="1"/>
  <c r="I13" i="6"/>
  <c r="P13" i="6"/>
  <c r="D65" i="6"/>
  <c r="D67" i="6" s="1"/>
  <c r="C10" i="7"/>
  <c r="N67" i="6"/>
  <c r="O65" i="6"/>
  <c r="B8" i="6"/>
  <c r="D12" i="6"/>
  <c r="B11" i="6"/>
  <c r="E12" i="6"/>
  <c r="C63" i="2"/>
  <c r="C83" i="3"/>
  <c r="C84" i="3" s="1"/>
  <c r="D67" i="3"/>
  <c r="J67" i="3" s="1"/>
  <c r="D53" i="3"/>
  <c r="J53" i="3" s="1"/>
  <c r="D68" i="3"/>
  <c r="J68" i="3" s="1"/>
  <c r="C69" i="3" l="1"/>
  <c r="D69" i="3" s="1"/>
  <c r="J69" i="3" s="1"/>
  <c r="C67" i="2"/>
  <c r="P65" i="6"/>
  <c r="AH65" i="6"/>
  <c r="R65" i="6"/>
  <c r="AN65" i="6"/>
  <c r="AM65" i="6"/>
  <c r="U65" i="6"/>
  <c r="AL65" i="6"/>
  <c r="AK65" i="6"/>
  <c r="AO65" i="6"/>
  <c r="AA65" i="6"/>
  <c r="S65" i="6"/>
  <c r="W65" i="6"/>
  <c r="AJ65" i="6"/>
  <c r="O67" i="6"/>
  <c r="Y65" i="6"/>
  <c r="Q65" i="6"/>
  <c r="AG65" i="6"/>
  <c r="AI65" i="6"/>
  <c r="AD65" i="6"/>
  <c r="V65" i="6"/>
  <c r="Z65" i="6"/>
  <c r="AB65" i="6"/>
  <c r="T65" i="6"/>
  <c r="X65" i="6"/>
  <c r="AE65" i="6"/>
  <c r="AF65" i="6"/>
  <c r="AC65" i="6"/>
  <c r="D13" i="6"/>
  <c r="B65" i="6"/>
  <c r="B67" i="6" s="1"/>
  <c r="E13" i="6"/>
  <c r="C65" i="6"/>
  <c r="C67" i="6" s="1"/>
  <c r="B12" i="6"/>
  <c r="B13" i="6" l="1"/>
  <c r="F73" i="3" l="1"/>
  <c r="F78" i="3" s="1"/>
  <c r="G71" i="3" l="1"/>
  <c r="G70" i="3" s="1"/>
  <c r="G80" i="3" s="1"/>
  <c r="G79" i="3" s="1"/>
  <c r="I73" i="3"/>
  <c r="I78" i="3" s="1"/>
  <c r="G131" i="4" s="1"/>
  <c r="H73" i="3"/>
  <c r="H78" i="3" s="1"/>
  <c r="F44" i="5" s="1"/>
  <c r="C73" i="3"/>
  <c r="C78" i="3"/>
  <c r="G73" i="3"/>
  <c r="G78" i="3" s="1"/>
  <c r="E44" i="5" s="1"/>
  <c r="D131" i="4"/>
  <c r="D44" i="5"/>
  <c r="G44" i="5" l="1"/>
  <c r="B44" i="5" s="1"/>
  <c r="F131" i="4"/>
  <c r="E131" i="4"/>
  <c r="C71" i="3"/>
  <c r="E46" i="5"/>
  <c r="F71" i="3"/>
  <c r="F70" i="3" s="1"/>
  <c r="F80" i="3" s="1"/>
  <c r="E132" i="4"/>
  <c r="H71" i="3"/>
  <c r="H70" i="3" s="1"/>
  <c r="H80" i="3" s="1"/>
  <c r="F46" i="5" s="1"/>
  <c r="C64" i="2"/>
  <c r="C79" i="3" s="1"/>
  <c r="I71" i="3"/>
  <c r="I70" i="3" s="1"/>
  <c r="I80" i="3" s="1"/>
  <c r="G46" i="5" s="1"/>
  <c r="D78" i="3"/>
  <c r="J78" i="3" s="1"/>
  <c r="D73" i="3"/>
  <c r="J73" i="3" s="1"/>
  <c r="E45" i="5"/>
  <c r="G83" i="3"/>
  <c r="B131" i="4" l="1"/>
  <c r="C70" i="3"/>
  <c r="D70" i="3" s="1"/>
  <c r="J70" i="3" s="1"/>
  <c r="I79" i="3"/>
  <c r="G45" i="5" s="1"/>
  <c r="F132" i="4"/>
  <c r="F136" i="4" s="1"/>
  <c r="F147" i="4" s="1"/>
  <c r="F149" i="4" s="1"/>
  <c r="H79" i="3"/>
  <c r="F45" i="5" s="1"/>
  <c r="G132" i="4"/>
  <c r="G136" i="4" s="1"/>
  <c r="G147" i="4" s="1"/>
  <c r="G149" i="4" s="1"/>
  <c r="E136" i="4"/>
  <c r="E147" i="4" s="1"/>
  <c r="E149" i="4" s="1"/>
  <c r="D71" i="3"/>
  <c r="J71" i="3" s="1"/>
  <c r="F11" i="7"/>
  <c r="F15" i="7" s="1"/>
  <c r="F16" i="7" s="1"/>
  <c r="G84" i="3"/>
  <c r="D80" i="3"/>
  <c r="D46" i="5"/>
  <c r="B46" i="5" s="1"/>
  <c r="D132" i="4"/>
  <c r="F79" i="3"/>
  <c r="I83" i="3" l="1"/>
  <c r="I84" i="3" s="1"/>
  <c r="H83" i="3"/>
  <c r="G11" i="7" s="1"/>
  <c r="G15" i="7" s="1"/>
  <c r="G16" i="7" s="1"/>
  <c r="B132" i="4"/>
  <c r="B136" i="4" s="1"/>
  <c r="B147" i="4" s="1"/>
  <c r="B149" i="4" s="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79" i="3"/>
  <c r="J79" i="3" s="1"/>
  <c r="F83" i="3"/>
  <c r="D45" i="5"/>
  <c r="B45" i="5" s="1"/>
  <c r="H11" i="7" l="1"/>
  <c r="H15" i="7" s="1"/>
  <c r="H16" i="7" s="1"/>
  <c r="H84" i="3"/>
  <c r="F84" i="3"/>
  <c r="E11" i="7"/>
  <c r="D83" i="3"/>
  <c r="D84" i="3" s="1"/>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<sst xmlns="http://schemas.openxmlformats.org/spreadsheetml/2006/main" count="708" uniqueCount="473">
  <si>
    <t>BENEFICIARI:</t>
  </si>
  <si>
    <t>Solicitanții de finanțare pot fi:</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</si>
  <si>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</si>
  <si>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</si>
  <si>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</si>
  <si>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</si>
  <si>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</si>
  <si>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</si>
  <si>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</si>
  <si>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</si>
  <si>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</si>
  <si>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</si>
  <si>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</si>
  <si>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</si>
  <si>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</si>
  <si>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</si>
  <si>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</si>
  <si>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</si>
  <si>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</si>
  <si>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</si>
  <si>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</si>
  <si>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</si>
  <si>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</si>
  <si>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</si>
  <si>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</si>
  <si>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</si>
  <si>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</si>
  <si>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</si>
  <si>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</si>
  <si>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</si>
  <si>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</si>
  <si>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</si>
  <si>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</si>
  <si>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</si>
  <si>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</si>
  <si>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</si>
  <si>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</si>
  <si>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</si>
  <si>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</si>
  <si>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</si>
  <si>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</si>
  <si>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</si>
  <si>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</si>
  <si>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</si>
  <si>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</si>
  <si>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</si>
  <si>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</si>
  <si>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</si>
  <si>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</si>
  <si>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</si>
  <si>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</si>
  <si>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</si>
  <si>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</si>
  <si>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</si>
  <si>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</si>
  <si>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</si>
  <si>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</si>
  <si>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</si>
  <si>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</si>
  <si>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</si>
  <si>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</si>
  <si>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</si>
  <si>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</si>
  <si>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</si>
  <si>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</si>
  <si>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</si>
  <si>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</si>
  <si>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</si>
  <si>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</si>
  <si>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</si>
  <si>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</si>
  <si>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</si>
  <si>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</si>
  <si>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</si>
  <si>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</si>
  <si>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</si>
  <si>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</si>
  <si>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</si>
  <si>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</si>
  <si>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</si>
  <si>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</si>
  <si>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</si>
  <si>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</si>
  <si>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</si>
  <si>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</si>
  <si>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</si>
  <si>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</si>
  <si>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</si>
  <si>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</si>
  <si>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</si>
  <si>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</si>
  <si>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</si>
  <si>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</si>
  <si>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</si>
  <si>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</si>
  <si>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</si>
  <si>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</si>
  <si>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</si>
  <si>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</si>
  <si>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</si>
  <si>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</si>
  <si>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</si>
  <si>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</si>
  <si>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</si>
  <si>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</si>
  <si>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</si>
  <si>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</si>
  <si>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</si>
  <si>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</si>
  <si>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</si>
  <si>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</si>
  <si>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</si>
  <si>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</si>
  <si>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</si>
  <si>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</si>
  <si>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</si>
  <si>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</si>
  <si>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</si>
  <si>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</si>
  <si>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</si>
  <si>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</si>
  <si>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</si>
  <si>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</si>
  <si>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</si>
  <si>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</si>
  <si>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</si>
  <si>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</si>
  <si>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</si>
  <si>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</si>
  <si>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</si>
  <si>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</si>
  <si>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</si>
  <si>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</si>
  <si>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</si>
  <si>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</si>
  <si>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</si>
  <si>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</si>
  <si>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</si>
  <si>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</si>
  <si>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</si>
  <si>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</si>
  <si>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</si>
  <si>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</si>
  <si>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</si>
  <si>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</si>
  <si>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</si>
  <si>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</si>
  <si>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</si>
  <si>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</si>
  <si>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</si>
  <si>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</si>
  <si>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</si>
  <si>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</si>
  <si>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</si>
  <si>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</si>
  <si>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</si>
  <si>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</si>
  <si>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</si>
  <si>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</si>
  <si>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</si>
  <si>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</si>
  <si>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</si>
  <si>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</si>
  <si>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</si>
  <si>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</si>
  <si>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</si>
  <si>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</si>
  <si>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</si>
  <si>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</si>
  <si>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</si>
  <si>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</si>
  <si>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</si>
  <si>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</si>
  <si>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</si>
  <si>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</si>
  <si>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</si>
  <si>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</si>
  <si>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</si>
  <si>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</si>
  <si>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</si>
  <si>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</si>
  <si>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</si>
  <si>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</si>
  <si>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</si>
  <si>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</si>
  <si>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</si>
  <si>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</si>
  <si>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</si>
  <si>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</si>
  <si>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</si>
  <si>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</si>
  <si>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</si>
  <si>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</si>
  <si>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</si>
  <si>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</si>
  <si>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</si>
  <si>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</si>
  <si>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</si>
  <si>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</si>
  <si>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</si>
  <si>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</si>
  <si>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</si>
  <si>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</si>
  <si>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</si>
  <si>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</si>
  <si>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</si>
  <si>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</si>
  <si>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</si>
  <si>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</si>
  <si>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</si>
  <si>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</si>
  <si>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</si>
  <si>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</si>
  <si>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</si>
  <si>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</si>
  <si>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</si>
  <si>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</si>
  <si>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</si>
  <si>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</si>
  <si>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</si>
  <si>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</si>
  <si>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</si>
  <si>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</si>
  <si>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</si>
  <si>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</si>
  <si>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</si>
  <si>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</si>
  <si>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</si>
  <si>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</si>
  <si>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</si>
  <si>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</si>
  <si>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</si>
  <si>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</si>
  <si>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</si>
  <si>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</si>
  <si>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</si>
  <si>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</si>
  <si>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</si>
  <si>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</si>
  <si>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</si>
  <si>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</si>
  <si>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</si>
  <si>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</si>
  <si>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</si>
  <si>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</si>
  <si>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</si>
  <si>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</si>
  <si>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</si>
  <si>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</si>
  <si>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</si>
  <si>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</si>
  <si>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</si>
  <si>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</si>
  <si>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</si>
  <si>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</si>
  <si>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</si>
  <si>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</si>
  <si>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</si>
  <si>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</si>
  <si>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</si>
  <si>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</si>
  <si>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</si>
  <si>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</si>
  <si>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</si>
  <si>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</si>
  <si>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</si>
  <si>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</si>
  <si>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</si>
  <si>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</si>
  <si>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</si>
  <si>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</si>
  <si>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</si>
  <si>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</si>
  <si>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</si>
  <si>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</si>
  <si>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</si>
  <si>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</si>
  <si>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</si>
  <si>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</si>
  <si>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</si>
  <si>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</si>
  <si>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</si>
  <si>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</si>
  <si>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</si>
  <si>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</si>
  <si>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</si>
  <si>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</si>
  <si>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</si>
  <si>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</si>
  <si>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</si>
  <si>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</si>
  <si>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</si>
  <si>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</si>
  <si>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</si>
  <si>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</si>
  <si>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</si>
  <si>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</si>
  <si>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</si>
  <si>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</si>
  <si>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</si>
  <si>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</si>
  <si>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</si>
  <si>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</si>
  <si>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</si>
  <si>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</si>
  <si>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</si>
  <si>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</si>
  <si>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</si>
  <si>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</si>
  <si>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</si>
  <si>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</si>
  <si>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</si>
  <si>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</si>
  <si>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</si>
  <si>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</si>
  <si>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</si>
  <si>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</si>
  <si>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</si>
  <si>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</si>
  <si>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</si>
  <si>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</si>
  <si>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</si>
  <si>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</si>
  <si>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</si>
  <si>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</si>
  <si>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</si>
  <si>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</si>
  <si>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</si>
  <si>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</si>
  <si>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</si>
  <si>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</si>
  <si>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</si>
  <si>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</si>
  <si>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</si>
  <si>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</si>
  <si>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</si>
  <si>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</si>
  <si>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</si>
  <si>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</si>
  <si>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</si>
  <si>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</si>
  <si>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</si>
  <si>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</si>
  <si>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</si>
  <si>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</si>
  <si>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</si>
  <si>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</si>
  <si>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</si>
  <si>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</si>
  <si>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</si>
  <si>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</si>
  <si>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</si>
  <si>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</si>
  <si>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</si>
  <si>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</si>
  <si>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</si>
  <si>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</si>
  <si>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</si>
  <si>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</si>
  <si>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</si>
  <si>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</si>
  <si>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</si>
  <si>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</si>
  <si>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</si>
  <si>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</si>
  <si>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</si>
  <si>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</si>
  <si>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</si>
  <si>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</si>
  <si>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</si>
  <si>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</si>
  <si>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</si>
  <si>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</si>
  <si>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</si>
  <si>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</si>
  <si>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</si>
  <si>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</si>
  <si>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</si>
  <si>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</si>
  <si>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</si>
  <si>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</si>
  <si>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</si>
  <si>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</si>
  <si>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</si>
  <si>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</si>
  <si>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</si>
  <si>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</si>
  <si>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</si>
  <si>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</si>
  <si>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</si>
  <si>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</si>
  <si>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</si>
  <si>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</si>
  <si>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</si>
  <si>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</si>
  <si>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</si>
  <si>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</si>
  <si>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</si>
  <si>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</si>
  <si>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</si>
  <si>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</si>
  <si>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</si>
  <si>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</si>
  <si>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</si>
  <si>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</si>
  <si>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</si>
  <si>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</si>
  <si>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</si>
  <si>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</si>
  <si>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</si>
  <si>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</si>
  <si>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</si>
  <si>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</si>
  <si>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</si>
  <si>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</si>
  <si>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</si>
  <si>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</si>
  <si>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</si>
  <si>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</si>
  <si>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</si>
  <si>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</si>
  <si>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</si>
  <si>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</si>
  <si>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</si>
  <si>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</si>
  <si>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</si>
  <si>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</si>
  <si>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</si>
  <si>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</si>
  <si>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</si>
  <si>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</si>
  <si>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</si>
  <si>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</si>
  <si>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</si>
  <si>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</si>
  <si>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</si>
  <si>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Tip cheltuiale</t>
  </si>
  <si>
    <t>Directa</t>
  </si>
  <si>
    <t>Indirecta</t>
  </si>
  <si>
    <t>NA</t>
  </si>
  <si>
    <t>Procente /prorata</t>
  </si>
  <si>
    <t>maxim 10%</t>
  </si>
  <si>
    <t>PRORATA 5%</t>
  </si>
  <si>
    <t>MAX 2%</t>
  </si>
  <si>
    <t xml:space="preserve">    pret unitar </t>
  </si>
  <si>
    <t>Costul investitiei</t>
  </si>
  <si>
    <t>Costuri eligibile directe</t>
  </si>
  <si>
    <t>Costuri eligibile indirecte</t>
  </si>
  <si>
    <t>Diferente fata de buget</t>
  </si>
  <si>
    <t xml:space="preserve">   nr studenti</t>
  </si>
  <si>
    <t>taxa anuala</t>
  </si>
  <si>
    <t>Valoare investitie (Deviz : cap 1+ cap 2+ cap 4 (fara liniile 4.5 Dotari si 4.6 Active necorporale)+ cap 5 (fara 5.2 Comisioane, taxe, costul creditului)</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</si>
  <si>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</si>
  <si>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</si>
  <si>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r>
      <t>PROGRAMUL REGIONAL SUD EST 2021-2027
Obiectiv de politică: 2 “O Europă mai verde, rezilientă, cu emisii reduse de dioxid de carbon care trece la o economie cu zero emisii de carbon, prin promovarea tranziției către o energie curată și echitabilă, a investițiilor verzi și albastre, a economiei circulare, a atenuării schimbărilor climatice si adaptării la acestea, a prevenirii și gestionării riscurilor și a mobilității urbane sustenabile”
Prioritatea: 2 „O regiune cu localități prietenoase cu mediul și mai rezilientă la riscuri”
Obiectivul specific 2.7. Intensificarea acțiunilor de protecție și conservare a naturii, a biodiversității și a infrastructurii verzi, inclusiv în zonele urbane, precum și reducerea tuturor formelor de poluare 
Actiunea 2.4 –Susținerea investiţiilor pentru dezvoltarea infrastructurii verzi în zonele urbane, inclusiv prin valorificarea terenurilor publice neutilizate</t>
    </r>
    <r>
      <rPr>
        <sz val="12"/>
        <rFont val="Times New Roman"/>
        <family val="1"/>
      </rPr>
      <t xml:space="preserve">
</t>
    </r>
  </si>
  <si>
    <t xml:space="preserve">Anexa 14- Macheta privind analiza şi previziunea financiară </t>
  </si>
  <si>
    <t xml:space="preserve">Apel municipii reședință de județ </t>
  </si>
  <si>
    <t>a) Unități administrativ-teritoriale municipii reședință de județ, definite conform OUG nr. 57 / 2019 privind Codul administrativ</t>
  </si>
  <si>
    <t>b) Asociațiile de Dezvoltare intercomunitară înființate conform prevederilor legale</t>
  </si>
  <si>
    <t>c) Parteneriatele între entitățile de mai sus</t>
  </si>
  <si>
    <t xml:space="preserve">Apel municipii </t>
  </si>
  <si>
    <t>a) Unități administrativ-teritoriale municipii, definite conform OUG nr. 57/2019 privind Codul administrativ</t>
  </si>
  <si>
    <t>b) Asociațiile de Dezvoltare intercomunitară înființate conform prevederilor legale.</t>
  </si>
  <si>
    <t xml:space="preserve">Apel orașe </t>
  </si>
  <si>
    <t xml:space="preserve">a) Unități administrativ-teritoriale orase, definite conform OUG nr. 57 /2019 privind Codul administrativ; </t>
  </si>
  <si>
    <t>c) Parteneriatele între entitățile de mai sus.</t>
  </si>
  <si>
    <t xml:space="preserve">Aceasta macheta are urmatoarele scopuri: 
1. Fundamentarea bugetului
2. Realizarea de proiectii financiare
3. Determinarea indicatorilor de performanta financiara a proiectului.
4. Determinarea sustenabilitatii proiectului
</t>
  </si>
  <si>
    <t>Suprafata  (mp)</t>
  </si>
  <si>
    <t>maxim 5%</t>
  </si>
  <si>
    <t>Venituri din activitati specifice</t>
  </si>
  <si>
    <t>Din care cheltuieli pt actiuni auxiliare</t>
  </si>
  <si>
    <t>cheltuieli pt actiuni auxiliare</t>
  </si>
  <si>
    <t>max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</si>
</sst>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3"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sz val="9"/>
      <color rgb="FF006100"/>
      <name val="Times New Roman"/>
      <family val="1"/>
    </font>
    <font>
      <b/>
      <u/>
      <sz val="16"/>
      <name val="Times New Roman"/>
      <family val="1"/>
    </font>
    <font>
      <sz val="11"/>
      <name val="Calibri"/>
      <family val="2"/>
      <scheme val="minor"/>
    </font>
    <font>
      <b/>
      <sz val="9"/>
      <name val="Times New Roman"/>
      <family val="1"/>
    </font>
    <font>
      <sz val="9"/>
      <name val="Times New Roman"/>
      <family val="1"/>
    </font>
    <font>
      <b/>
      <u/>
      <sz val="11"/>
      <color theme="4"/>
      <name val="Calibri"/>
      <family val="2"/>
      <scheme val="minor"/>
    </font>
    <font>
      <b/>
      <i/>
      <u/>
      <sz val="12"/>
      <color rgb="FF0070C0"/>
      <name val="Times New Roman"/>
      <family val="1"/>
    </font>
    <font>
      <b/>
      <i/>
      <u/>
      <sz val="12"/>
      <color theme="4"/>
      <name val="Times New Roman"/>
      <family val="1"/>
    </font>
    <font>
      <b/>
      <i/>
      <sz val="9"/>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bgColor indexed="64"/>
      </patternFill>
    </fill>
    <fill>
      <patternFill patternType="solid">
        <fgColor theme="2" tint="-9.9978637043366805E-2"/>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2" fillId="8" borderId="0" applyNumberFormat="0" applyBorder="0" applyAlignment="0" applyProtection="0"/>
    <xf numFmtId="0" fontId="93" fillId="9" borderId="0" applyNumberFormat="0" applyBorder="0" applyAlignment="0" applyProtection="0"/>
  </cellStyleXfs>
  <cellXfs count="527">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17" fillId="0" borderId="4" xfId="3" applyFont="1" applyBorder="1"/>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5" fillId="0" borderId="4" xfId="3" applyFont="1" applyBorder="1" applyAlignment="1">
      <alignment horizontal="center"/>
    </xf>
    <xf numFmtId="0" fontId="25" fillId="0" borderId="0" xfId="3" applyFont="1" applyAlignment="1">
      <alignment horizontal="center"/>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17" fillId="0" borderId="4" xfId="3" applyFont="1" applyBorder="1" applyAlignment="1">
      <alignment horizontal="center" vertical="center"/>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7" fillId="0" borderId="4" xfId="3" applyFont="1" applyBorder="1" applyAlignment="1">
      <alignment horizontal="center" vertical="center"/>
    </xf>
    <xf numFmtId="0" fontId="27" fillId="0" borderId="0" xfId="3" applyFont="1"/>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0" fontId="17" fillId="0" borderId="4" xfId="3" applyFont="1" applyBorder="1" applyAlignment="1">
      <alignment horizontal="center" vertical="center" wrapText="1"/>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49" fontId="29" fillId="0" borderId="4" xfId="3" applyNumberFormat="1" applyFont="1" applyBorder="1" applyAlignment="1">
      <alignment horizontal="right" vertical="distributed"/>
    </xf>
    <xf numFmtId="0" fontId="30" fillId="0" borderId="4" xfId="3" applyFont="1" applyBorder="1" applyAlignment="1">
      <alignment vertical="distributed"/>
    </xf>
    <xf numFmtId="4" fontId="30" fillId="0" borderId="4" xfId="3" applyNumberFormat="1" applyFont="1" applyBorder="1" applyAlignment="1">
      <alignment horizontal="center" vertical="distributed"/>
    </xf>
    <xf numFmtId="0" fontId="30" fillId="0" borderId="4" xfId="3" applyFont="1" applyBorder="1"/>
    <xf numFmtId="0" fontId="30" fillId="0" borderId="0" xfId="3" applyFont="1"/>
    <xf numFmtId="0" fontId="31" fillId="0" borderId="0" xfId="3" applyFont="1"/>
    <xf numFmtId="49" fontId="21" fillId="0" borderId="5" xfId="3" applyNumberFormat="1" applyFont="1" applyBorder="1" applyAlignment="1">
      <alignment horizontal="right" vertical="distributed"/>
    </xf>
    <xf numFmtId="0" fontId="21" fillId="0" borderId="5" xfId="3" applyFont="1" applyBorder="1" applyAlignment="1">
      <alignment vertical="distributed" wrapText="1"/>
    </xf>
    <xf numFmtId="4" fontId="21" fillId="0" borderId="5" xfId="3" applyNumberFormat="1" applyFont="1" applyBorder="1" applyAlignment="1">
      <alignment horizontal="center" vertical="distributed"/>
    </xf>
    <xf numFmtId="4" fontId="18" fillId="0" borderId="5" xfId="3" applyNumberFormat="1" applyFont="1" applyBorder="1" applyAlignment="1">
      <alignment horizontal="center" vertical="distributed"/>
    </xf>
    <xf numFmtId="49" fontId="21" fillId="0" borderId="6" xfId="3" applyNumberFormat="1" applyFont="1" applyBorder="1" applyAlignment="1">
      <alignment horizontal="right" vertical="distributed"/>
    </xf>
    <xf numFmtId="0" fontId="21" fillId="0" borderId="6" xfId="3" applyFont="1" applyBorder="1" applyAlignment="1">
      <alignment vertical="distributed" wrapText="1"/>
    </xf>
    <xf numFmtId="4" fontId="18" fillId="0" borderId="6" xfId="3" applyNumberFormat="1" applyFont="1" applyBorder="1" applyAlignment="1">
      <alignment horizontal="center" vertical="distributed"/>
    </xf>
    <xf numFmtId="4" fontId="19" fillId="0" borderId="6" xfId="3" applyNumberFormat="1" applyFont="1" applyBorder="1" applyAlignment="1">
      <alignment horizontal="center" vertical="distributed"/>
    </xf>
    <xf numFmtId="0" fontId="16" fillId="0" borderId="4" xfId="3" applyBorder="1"/>
    <xf numFmtId="0" fontId="32" fillId="0" borderId="0" xfId="0" applyFont="1" applyAlignment="1">
      <alignment horizontal="left" vertical="center" indent="4"/>
    </xf>
    <xf numFmtId="0" fontId="33" fillId="0" borderId="0" xfId="0" applyFont="1" applyAlignment="1">
      <alignment horizontal="left" vertical="center" indent="4"/>
    </xf>
    <xf numFmtId="49" fontId="17" fillId="0" borderId="0" xfId="3" applyNumberFormat="1" applyFont="1" applyAlignment="1">
      <alignment vertical="distributed"/>
    </xf>
    <xf numFmtId="0" fontId="34"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5"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6" fillId="0" borderId="0" xfId="0" applyNumberFormat="1" applyFont="1" applyAlignment="1">
      <alignment horizontal="left"/>
    </xf>
    <xf numFmtId="10" fontId="17"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10" fontId="37"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17" fillId="0" borderId="0" xfId="3" applyFont="1" applyAlignment="1">
      <alignment horizontal="center" vertical="center"/>
    </xf>
    <xf numFmtId="10" fontId="17" fillId="0" borderId="0" xfId="3" applyNumberFormat="1" applyFont="1" applyAlignment="1">
      <alignment horizontal="center" vertical="center"/>
    </xf>
    <xf numFmtId="4" fontId="17" fillId="0" borderId="4" xfId="3" applyNumberFormat="1" applyFont="1" applyBorder="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1" fillId="0" borderId="0" xfId="0" applyFont="1" applyAlignment="1">
      <alignment horizontal="left"/>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5"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6" fillId="0" borderId="0" xfId="0" applyNumberFormat="1" applyFont="1" applyAlignment="1">
      <alignment horizontal="center" vertical="center"/>
    </xf>
    <xf numFmtId="164" fontId="18" fillId="0" borderId="0" xfId="0" applyNumberFormat="1" applyFont="1" applyAlignment="1">
      <alignment horizontal="center" vertical="center"/>
    </xf>
    <xf numFmtId="0" fontId="45" fillId="0" borderId="0" xfId="0" applyFont="1" applyAlignment="1">
      <alignment horizontal="center" vertical="center"/>
    </xf>
    <xf numFmtId="3" fontId="47" fillId="0" borderId="4" xfId="0" applyNumberFormat="1" applyFont="1" applyBorder="1" applyAlignment="1">
      <alignment horizontal="right" vertical="center"/>
    </xf>
    <xf numFmtId="4" fontId="48" fillId="0" borderId="0" xfId="0" applyNumberFormat="1" applyFont="1" applyAlignment="1">
      <alignment horizontal="center" vertical="center"/>
    </xf>
    <xf numFmtId="164" fontId="20" fillId="0" borderId="0" xfId="0" applyNumberFormat="1" applyFont="1" applyAlignment="1">
      <alignment horizontal="center" vertical="center"/>
    </xf>
    <xf numFmtId="3" fontId="47"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5"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9" fillId="0" borderId="4" xfId="0" applyFont="1" applyBorder="1" applyAlignment="1">
      <alignment horizontal="left" vertical="center"/>
    </xf>
    <xf numFmtId="0" fontId="19" fillId="0" borderId="1" xfId="0" applyFont="1" applyBorder="1" applyAlignment="1">
      <alignment vertical="center"/>
    </xf>
    <xf numFmtId="49" fontId="21" fillId="0" borderId="4" xfId="0" applyNumberFormat="1" applyFont="1" applyBorder="1" applyAlignment="1">
      <alignment horizontal="right" vertical="center"/>
    </xf>
    <xf numFmtId="0" fontId="27" fillId="0" borderId="4" xfId="0" applyFont="1" applyBorder="1" applyAlignment="1">
      <alignment horizontal="left" vertical="center"/>
    </xf>
    <xf numFmtId="4" fontId="50" fillId="0" borderId="4" xfId="0" applyNumberFormat="1" applyFont="1" applyBorder="1" applyAlignment="1">
      <alignment horizontal="center"/>
    </xf>
    <xf numFmtId="4" fontId="47"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1" fillId="0" borderId="0" xfId="0" applyNumberFormat="1" applyFont="1" applyAlignment="1">
      <alignment horizontal="center" vertical="center"/>
    </xf>
    <xf numFmtId="4" fontId="51"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2" fillId="0" borderId="0" xfId="0" applyFont="1" applyAlignment="1">
      <alignment horizontal="left" vertical="center"/>
    </xf>
    <xf numFmtId="4" fontId="53" fillId="0" borderId="0" xfId="0" applyNumberFormat="1" applyFont="1" applyAlignment="1">
      <alignment horizontal="center"/>
    </xf>
    <xf numFmtId="9" fontId="53" fillId="0" borderId="0" xfId="1" applyFont="1" applyFill="1" applyBorder="1" applyAlignment="1" applyProtection="1">
      <alignment horizontal="center"/>
    </xf>
    <xf numFmtId="0" fontId="21"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6" fillId="0" borderId="0" xfId="0" applyNumberFormat="1" applyFont="1" applyAlignment="1">
      <alignment horizontal="left"/>
    </xf>
    <xf numFmtId="3" fontId="20" fillId="0" borderId="0" xfId="0" applyNumberFormat="1" applyFont="1" applyAlignment="1">
      <alignment horizontal="center" vertical="center"/>
    </xf>
    <xf numFmtId="0" fontId="32" fillId="0" borderId="0" xfId="0" applyFont="1" applyAlignment="1">
      <alignment horizontal="right"/>
    </xf>
    <xf numFmtId="0" fontId="41" fillId="0" borderId="4" xfId="0" applyFont="1" applyBorder="1" applyAlignment="1">
      <alignment horizontal="left"/>
    </xf>
    <xf numFmtId="4" fontId="54" fillId="0" borderId="4" xfId="0" applyNumberFormat="1" applyFont="1" applyBorder="1" applyAlignment="1">
      <alignment horizontal="center"/>
    </xf>
    <xf numFmtId="4" fontId="55"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18" fillId="0" borderId="0" xfId="0" applyFont="1" applyAlignment="1">
      <alignment horizontal="right" vertical="center"/>
    </xf>
    <xf numFmtId="0" fontId="32" fillId="0" borderId="6" xfId="0" applyFont="1" applyBorder="1" applyAlignment="1">
      <alignment horizontal="left"/>
    </xf>
    <xf numFmtId="4" fontId="54" fillId="0" borderId="10" xfId="0" applyNumberFormat="1" applyFont="1" applyBorder="1" applyAlignment="1">
      <alignment horizontal="center"/>
    </xf>
    <xf numFmtId="4" fontId="55" fillId="0" borderId="10" xfId="0" applyNumberFormat="1" applyFont="1" applyBorder="1" applyAlignment="1">
      <alignment horizontal="center"/>
    </xf>
    <xf numFmtId="4" fontId="54" fillId="0" borderId="8" xfId="0" applyNumberFormat="1" applyFont="1" applyBorder="1" applyAlignment="1">
      <alignment horizontal="center"/>
    </xf>
    <xf numFmtId="0" fontId="18" fillId="0" borderId="0" xfId="0" applyFont="1" applyAlignment="1">
      <alignment horizontal="center" vertical="center"/>
    </xf>
    <xf numFmtId="0" fontId="56" fillId="0" borderId="4" xfId="0" applyFont="1" applyBorder="1" applyAlignment="1">
      <alignment horizontal="right" vertical="center"/>
    </xf>
    <xf numFmtId="0" fontId="56" fillId="0" borderId="4" xfId="0" applyFont="1" applyBorder="1" applyAlignment="1">
      <alignment horizontal="left" vertical="center"/>
    </xf>
    <xf numFmtId="4" fontId="56" fillId="0" borderId="4" xfId="0" applyNumberFormat="1" applyFont="1" applyBorder="1" applyAlignment="1">
      <alignment horizontal="center" vertical="center"/>
    </xf>
    <xf numFmtId="4" fontId="32" fillId="0" borderId="5" xfId="0" applyNumberFormat="1" applyFont="1" applyBorder="1" applyAlignment="1">
      <alignment horizontal="center"/>
    </xf>
    <xf numFmtId="4" fontId="57" fillId="0" borderId="4" xfId="0" applyNumberFormat="1" applyFont="1" applyBorder="1" applyAlignment="1">
      <alignment horizontal="center"/>
    </xf>
    <xf numFmtId="0" fontId="56"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2" fillId="0" borderId="6" xfId="0" applyNumberFormat="1" applyFont="1" applyBorder="1" applyAlignment="1">
      <alignment horizontal="center"/>
    </xf>
    <xf numFmtId="0" fontId="20" fillId="0" borderId="0" xfId="0" applyFont="1" applyAlignment="1">
      <alignment horizontal="center" vertical="center"/>
    </xf>
    <xf numFmtId="0" fontId="47" fillId="0" borderId="0" xfId="0" applyFont="1" applyAlignment="1">
      <alignment horizontal="right" vertical="center"/>
    </xf>
    <xf numFmtId="0" fontId="47" fillId="0" borderId="0" xfId="0" applyFont="1" applyAlignment="1">
      <alignment horizontal="left" vertical="center"/>
    </xf>
    <xf numFmtId="0" fontId="47"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8" fillId="0" borderId="4" xfId="0" applyFont="1" applyBorder="1" applyAlignment="1">
      <alignment horizontal="center" vertical="center" wrapText="1"/>
    </xf>
    <xf numFmtId="0" fontId="45" fillId="0" borderId="4" xfId="0" applyFont="1" applyBorder="1" applyAlignment="1">
      <alignment horizontal="center" vertical="center"/>
    </xf>
    <xf numFmtId="0" fontId="55" fillId="0" borderId="4" xfId="0" applyFont="1" applyBorder="1" applyAlignment="1">
      <alignment horizontal="center" vertical="center"/>
    </xf>
    <xf numFmtId="0" fontId="54" fillId="0" borderId="4" xfId="0" applyFont="1" applyBorder="1" applyAlignment="1">
      <alignment horizontal="center" vertical="center"/>
    </xf>
    <xf numFmtId="0" fontId="54" fillId="0" borderId="4" xfId="0" applyFont="1" applyBorder="1" applyAlignment="1">
      <alignment horizontal="center" vertical="center" wrapText="1"/>
    </xf>
    <xf numFmtId="4" fontId="45"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0" fontId="59" fillId="0" borderId="0" xfId="0" applyFont="1" applyAlignment="1">
      <alignment horizontal="left" vertical="distributed"/>
    </xf>
    <xf numFmtId="4" fontId="60"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9" fillId="0" borderId="0" xfId="0" applyNumberFormat="1" applyFont="1" applyAlignment="1">
      <alignment horizontal="center" vertical="center"/>
    </xf>
    <xf numFmtId="4" fontId="45" fillId="0" borderId="0" xfId="0" applyNumberFormat="1" applyFont="1" applyAlignment="1">
      <alignment horizontal="center" vertical="center"/>
    </xf>
    <xf numFmtId="0" fontId="30" fillId="0" borderId="1" xfId="0" applyFont="1" applyBorder="1" applyAlignment="1">
      <alignment horizontal="left" vertical="distributed"/>
    </xf>
    <xf numFmtId="4" fontId="62" fillId="0" borderId="1" xfId="0" applyNumberFormat="1" applyFont="1" applyBorder="1" applyAlignment="1">
      <alignment horizontal="center" vertical="center" wrapText="1"/>
    </xf>
    <xf numFmtId="0" fontId="32" fillId="0" borderId="4" xfId="0" applyFont="1" applyBorder="1" applyAlignment="1">
      <alignment horizontal="left" vertical="distributed"/>
    </xf>
    <xf numFmtId="0" fontId="24" fillId="0" borderId="4" xfId="0" applyFont="1" applyBorder="1" applyAlignment="1">
      <alignment horizontal="center"/>
    </xf>
    <xf numFmtId="0" fontId="36" fillId="0" borderId="4" xfId="0" applyFont="1" applyBorder="1" applyAlignment="1">
      <alignment horizontal="left" vertical="distributed"/>
    </xf>
    <xf numFmtId="4" fontId="40"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60" fillId="0" borderId="4" xfId="0" applyNumberFormat="1" applyFont="1" applyBorder="1" applyAlignment="1">
      <alignment horizontal="left" vertical="distributed"/>
    </xf>
    <xf numFmtId="4" fontId="60" fillId="0" borderId="4" xfId="0" applyNumberFormat="1" applyFont="1" applyBorder="1" applyAlignment="1">
      <alignment horizontal="center"/>
    </xf>
    <xf numFmtId="4" fontId="60" fillId="2" borderId="4" xfId="0" applyNumberFormat="1" applyFont="1" applyFill="1" applyBorder="1" applyAlignment="1" applyProtection="1">
      <alignment horizontal="center"/>
      <protection locked="0"/>
    </xf>
    <xf numFmtId="4" fontId="63" fillId="0" borderId="0" xfId="0" applyNumberFormat="1" applyFont="1" applyAlignment="1">
      <alignment horizontal="center" vertical="center"/>
    </xf>
    <xf numFmtId="0" fontId="63" fillId="0" borderId="0" xfId="0" applyFont="1" applyAlignment="1">
      <alignment horizontal="center" vertical="center"/>
    </xf>
    <xf numFmtId="3" fontId="32" fillId="3" borderId="4" xfId="0" applyNumberFormat="1" applyFont="1" applyFill="1" applyBorder="1" applyAlignment="1">
      <alignment horizontal="left" vertical="distributed"/>
    </xf>
    <xf numFmtId="3" fontId="64"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5" fillId="0" borderId="0" xfId="0" applyNumberFormat="1" applyFont="1" applyAlignment="1">
      <alignment horizontal="center" vertical="center"/>
    </xf>
    <xf numFmtId="3" fontId="65" fillId="0" borderId="0" xfId="0" applyNumberFormat="1" applyFont="1" applyAlignment="1">
      <alignment horizontal="center" vertical="center"/>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6" fillId="3" borderId="0" xfId="0" applyNumberFormat="1" applyFont="1" applyFill="1" applyAlignment="1">
      <alignment horizontal="center" vertical="center"/>
    </xf>
    <xf numFmtId="3" fontId="66" fillId="3" borderId="0" xfId="0" applyNumberFormat="1" applyFont="1" applyFill="1" applyAlignment="1">
      <alignment horizontal="center" vertical="center"/>
    </xf>
    <xf numFmtId="0" fontId="32"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4" fillId="0" borderId="0" xfId="0" applyFont="1" applyAlignment="1">
      <alignment horizontal="center" vertical="center"/>
    </xf>
    <xf numFmtId="0" fontId="67" fillId="0" borderId="0" xfId="0" applyFont="1" applyAlignment="1">
      <alignment horizontal="center" vertical="center"/>
    </xf>
    <xf numFmtId="4" fontId="68" fillId="3" borderId="0" xfId="0" applyNumberFormat="1" applyFont="1" applyFill="1" applyAlignment="1">
      <alignment vertical="center" wrapText="1"/>
    </xf>
    <xf numFmtId="0" fontId="68" fillId="3" borderId="0" xfId="0" applyFont="1" applyFill="1" applyAlignment="1">
      <alignment vertical="center" wrapText="1"/>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4" fontId="7" fillId="0" borderId="4" xfId="0" applyNumberFormat="1" applyFont="1" applyBorder="1" applyAlignment="1">
      <alignment horizontal="center"/>
    </xf>
    <xf numFmtId="0" fontId="36" fillId="0" borderId="4" xfId="0" applyFont="1" applyBorder="1" applyAlignment="1">
      <alignment vertical="distributed"/>
    </xf>
    <xf numFmtId="4" fontId="69" fillId="0" borderId="4" xfId="0" applyNumberFormat="1" applyFont="1" applyBorder="1" applyAlignment="1">
      <alignment horizontal="center"/>
    </xf>
    <xf numFmtId="4" fontId="36" fillId="0" borderId="0" xfId="0" applyNumberFormat="1" applyFont="1"/>
    <xf numFmtId="4" fontId="4" fillId="0" borderId="0" xfId="0" applyNumberFormat="1" applyFont="1"/>
    <xf numFmtId="4" fontId="69" fillId="0" borderId="0" xfId="0" applyNumberFormat="1" applyFont="1" applyAlignment="1">
      <alignment horizontal="center"/>
    </xf>
    <xf numFmtId="0" fontId="3" fillId="0" borderId="4" xfId="0" applyFont="1" applyBorder="1" applyAlignment="1">
      <alignment vertical="distributed"/>
    </xf>
    <xf numFmtId="4" fontId="32"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70" fillId="0" borderId="0" xfId="0" applyNumberFormat="1" applyFont="1" applyAlignment="1">
      <alignment horizontal="center" vertical="center" wrapText="1"/>
    </xf>
    <xf numFmtId="4" fontId="71"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2"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2" fillId="0" borderId="0" xfId="0" applyNumberFormat="1" applyFont="1" applyAlignment="1">
      <alignment horizontal="center" vertical="center"/>
    </xf>
    <xf numFmtId="0" fontId="40"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7"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8"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9" fillId="0" borderId="3" xfId="0" applyNumberFormat="1" applyFont="1" applyBorder="1" applyAlignment="1">
      <alignment horizontal="left" vertical="distributed"/>
    </xf>
    <xf numFmtId="4" fontId="79" fillId="0" borderId="3" xfId="0" applyNumberFormat="1" applyFont="1" applyBorder="1" applyAlignment="1">
      <alignment horizontal="center"/>
    </xf>
    <xf numFmtId="3" fontId="80" fillId="0" borderId="0" xfId="0" applyNumberFormat="1" applyFont="1" applyAlignment="1">
      <alignment horizontal="center" vertical="center"/>
    </xf>
    <xf numFmtId="4" fontId="3" fillId="0" borderId="1" xfId="0" applyNumberFormat="1" applyFont="1" applyBorder="1" applyAlignment="1">
      <alignment horizontal="center"/>
    </xf>
    <xf numFmtId="0" fontId="82" fillId="0" borderId="0" xfId="0" applyFont="1" applyAlignment="1">
      <alignment wrapText="1"/>
    </xf>
    <xf numFmtId="0" fontId="82" fillId="0" borderId="0" xfId="0" applyFont="1"/>
    <xf numFmtId="0" fontId="49" fillId="0" borderId="0" xfId="0" applyFont="1" applyAlignment="1">
      <alignment horizontal="left" wrapText="1"/>
    </xf>
    <xf numFmtId="0" fontId="49" fillId="0" borderId="0" xfId="0" applyFont="1" applyAlignment="1">
      <alignment wrapText="1"/>
    </xf>
    <xf numFmtId="0" fontId="83" fillId="0" borderId="0" xfId="0" applyFont="1" applyAlignment="1">
      <alignment wrapText="1"/>
    </xf>
    <xf numFmtId="0" fontId="83" fillId="0" borderId="24" xfId="0" applyFont="1" applyBorder="1" applyAlignment="1">
      <alignment horizontal="center" vertical="center" wrapText="1"/>
    </xf>
    <xf numFmtId="0" fontId="49" fillId="2" borderId="24" xfId="0" applyFont="1" applyFill="1" applyBorder="1" applyAlignment="1" applyProtection="1">
      <alignment wrapText="1"/>
      <protection locked="0"/>
    </xf>
    <xf numFmtId="4" fontId="49" fillId="2" borderId="24" xfId="0" applyNumberFormat="1" applyFont="1" applyFill="1" applyBorder="1" applyAlignment="1" applyProtection="1">
      <alignment wrapText="1"/>
      <protection locked="0"/>
    </xf>
    <xf numFmtId="9" fontId="49" fillId="0" borderId="24" xfId="1" applyFont="1" applyBorder="1" applyAlignment="1" applyProtection="1">
      <alignment wrapText="1"/>
    </xf>
    <xf numFmtId="0" fontId="49" fillId="0" borderId="24" xfId="0" applyFont="1" applyBorder="1" applyAlignment="1">
      <alignment wrapText="1"/>
    </xf>
    <xf numFmtId="0" fontId="83" fillId="0" borderId="24" xfId="0" applyFont="1" applyBorder="1" applyAlignment="1">
      <alignment wrapText="1"/>
    </xf>
    <xf numFmtId="4" fontId="83" fillId="0" borderId="24" xfId="0" applyNumberFormat="1" applyFont="1" applyBorder="1"/>
    <xf numFmtId="9" fontId="83" fillId="0" borderId="24" xfId="1" applyFont="1" applyBorder="1" applyProtection="1"/>
    <xf numFmtId="2" fontId="83" fillId="0" borderId="24" xfId="0" applyNumberFormat="1" applyFont="1" applyBorder="1"/>
    <xf numFmtId="0" fontId="83" fillId="0" borderId="24" xfId="0" applyFont="1" applyBorder="1"/>
    <xf numFmtId="0" fontId="49" fillId="0" borderId="0" xfId="0" applyFont="1"/>
    <xf numFmtId="0" fontId="84" fillId="6" borderId="0" xfId="0" applyFont="1" applyFill="1" applyAlignment="1">
      <alignment horizontal="center"/>
    </xf>
    <xf numFmtId="0" fontId="85" fillId="0" borderId="24" xfId="0" applyFont="1" applyBorder="1" applyAlignment="1">
      <alignment horizontal="center"/>
    </xf>
    <xf numFmtId="0" fontId="49" fillId="0" borderId="24" xfId="0" applyFont="1" applyBorder="1"/>
    <xf numFmtId="3" fontId="49" fillId="0" borderId="24" xfId="0" applyNumberFormat="1" applyFont="1" applyBorder="1"/>
    <xf numFmtId="165" fontId="82" fillId="0" borderId="24" xfId="0" applyNumberFormat="1" applyFont="1" applyBorder="1"/>
    <xf numFmtId="0" fontId="82" fillId="0" borderId="27" xfId="0" applyFont="1" applyBorder="1"/>
    <xf numFmtId="0" fontId="82" fillId="0" borderId="28" xfId="0" applyFont="1" applyBorder="1"/>
    <xf numFmtId="3" fontId="83" fillId="0" borderId="24" xfId="0" applyNumberFormat="1" applyFont="1" applyBorder="1"/>
    <xf numFmtId="0" fontId="82" fillId="0" borderId="29" xfId="0" applyFont="1" applyBorder="1"/>
    <xf numFmtId="166" fontId="0" fillId="0" borderId="0" xfId="0" applyNumberFormat="1"/>
    <xf numFmtId="0" fontId="76" fillId="0" borderId="0" xfId="0" applyFont="1"/>
    <xf numFmtId="0" fontId="76" fillId="0" borderId="0" xfId="0" applyFont="1" applyAlignment="1">
      <alignment horizontal="center"/>
    </xf>
    <xf numFmtId="0" fontId="86"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5" fillId="0" borderId="4" xfId="0" applyFont="1" applyBorder="1" applyAlignment="1">
      <alignment horizontal="center"/>
    </xf>
    <xf numFmtId="0" fontId="55" fillId="0" borderId="1" xfId="0" applyFont="1" applyBorder="1" applyAlignment="1">
      <alignment horizontal="center"/>
    </xf>
    <xf numFmtId="0" fontId="54"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62"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62"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7" fillId="0" borderId="1" xfId="0" applyNumberFormat="1" applyFont="1" applyBorder="1" applyAlignment="1">
      <alignment horizontal="center" vertical="center" wrapText="1"/>
    </xf>
    <xf numFmtId="0" fontId="65"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0" fillId="5" borderId="0" xfId="0" applyFont="1" applyFill="1" applyAlignment="1">
      <alignment horizontal="left"/>
    </xf>
    <xf numFmtId="49" fontId="87" fillId="5" borderId="0" xfId="0" applyNumberFormat="1" applyFont="1" applyFill="1" applyAlignment="1">
      <alignment horizontal="center" vertical="center" wrapText="1"/>
    </xf>
    <xf numFmtId="0" fontId="30" fillId="5" borderId="0" xfId="0" applyFont="1" applyFill="1" applyAlignment="1">
      <alignment horizontal="center"/>
    </xf>
    <xf numFmtId="0" fontId="88" fillId="0" borderId="0" xfId="0" applyFont="1"/>
    <xf numFmtId="0" fontId="90" fillId="0" borderId="0" xfId="0" applyFont="1" applyAlignment="1">
      <alignment horizontal="left" vertical="center"/>
    </xf>
    <xf numFmtId="0" fontId="90" fillId="0" borderId="0" xfId="3" applyFont="1" applyAlignment="1">
      <alignment vertical="distributed"/>
    </xf>
    <xf numFmtId="0" fontId="91" fillId="0" borderId="0" xfId="2" applyFont="1" applyFill="1" applyAlignment="1">
      <alignment vertical="center"/>
    </xf>
    <xf numFmtId="0" fontId="91"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7"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5" fillId="3" borderId="0" xfId="0" applyNumberFormat="1" applyFont="1" applyFill="1" applyAlignment="1">
      <alignment horizontal="center" vertical="center"/>
    </xf>
    <xf numFmtId="0" fontId="87"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8"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0" fontId="19" fillId="0" borderId="41" xfId="0" applyFont="1" applyBorder="1" applyAlignment="1">
      <alignment horizontal="center" vertic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5" fillId="0" borderId="0" xfId="0" applyFont="1" applyAlignment="1">
      <alignment horizontal="left"/>
    </xf>
    <xf numFmtId="0" fontId="96" fillId="0" borderId="0" xfId="0" applyFont="1"/>
    <xf numFmtId="0" fontId="97" fillId="0" borderId="32" xfId="0" applyFont="1" applyBorder="1" applyAlignment="1">
      <alignment horizontal="center" vertical="center" wrapText="1"/>
    </xf>
    <xf numFmtId="0" fontId="97" fillId="0" borderId="36" xfId="0" applyFont="1" applyBorder="1" applyAlignment="1">
      <alignment horizontal="center" vertical="center" wrapText="1"/>
    </xf>
    <xf numFmtId="0" fontId="98" fillId="0" borderId="35" xfId="0" quotePrefix="1" applyFont="1" applyBorder="1" applyAlignment="1">
      <alignment horizontal="center" vertical="center"/>
    </xf>
    <xf numFmtId="4" fontId="98" fillId="2" borderId="4" xfId="6" applyNumberFormat="1" applyFont="1" applyFill="1" applyBorder="1"/>
    <xf numFmtId="4" fontId="97" fillId="0" borderId="4" xfId="0" applyNumberFormat="1" applyFont="1" applyBorder="1"/>
    <xf numFmtId="0" fontId="17" fillId="0" borderId="4" xfId="3" applyFont="1" applyBorder="1" applyAlignment="1">
      <alignment horizontal="left" vertical="distributed"/>
    </xf>
    <xf numFmtId="0" fontId="88" fillId="0" borderId="0" xfId="3" applyFont="1" applyAlignment="1">
      <alignment horizontal="left" vertical="distributed"/>
    </xf>
    <xf numFmtId="0" fontId="21" fillId="5" borderId="4" xfId="0" applyFont="1" applyFill="1" applyBorder="1" applyAlignment="1">
      <alignment horizontal="left" vertical="center"/>
    </xf>
    <xf numFmtId="0" fontId="21" fillId="5" borderId="4" xfId="3" applyFont="1" applyFill="1" applyBorder="1" applyAlignment="1">
      <alignment vertical="distributed" wrapText="1"/>
    </xf>
    <xf numFmtId="0" fontId="21" fillId="5" borderId="4" xfId="0" applyFont="1" applyFill="1" applyBorder="1" applyAlignment="1">
      <alignment vertical="center" wrapText="1"/>
    </xf>
    <xf numFmtId="10" fontId="17" fillId="0" borderId="4" xfId="3" applyNumberFormat="1" applyFont="1" applyBorder="1" applyAlignment="1">
      <alignment horizontal="center" vertical="center"/>
    </xf>
    <xf numFmtId="4" fontId="94" fillId="3" borderId="4" xfId="5" applyNumberFormat="1" applyFont="1" applyFill="1" applyBorder="1"/>
    <xf numFmtId="3" fontId="3" fillId="0" borderId="0" xfId="0" applyNumberFormat="1" applyFont="1"/>
    <xf numFmtId="3" fontId="3" fillId="0" borderId="0" xfId="0" applyNumberFormat="1" applyFont="1" applyAlignment="1">
      <alignment horizontal="left"/>
    </xf>
    <xf numFmtId="3" fontId="32"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9" fontId="32" fillId="0" borderId="0" xfId="0" applyNumberFormat="1" applyFont="1" applyAlignment="1">
      <alignment horizontal="center"/>
    </xf>
    <xf numFmtId="3" fontId="32" fillId="0" borderId="0" xfId="0" applyNumberFormat="1" applyFont="1" applyAlignment="1">
      <alignment horizontal="center"/>
    </xf>
    <xf numFmtId="0" fontId="99" fillId="0" borderId="0" xfId="2" applyFont="1" applyAlignment="1" applyProtection="1">
      <alignment vertical="distributed"/>
    </xf>
    <xf numFmtId="0" fontId="2" fillId="0" borderId="0" xfId="2" applyAlignment="1" applyProtection="1">
      <alignment vertical="distributed"/>
    </xf>
    <xf numFmtId="9" fontId="17" fillId="0" borderId="4" xfId="3" applyNumberFormat="1" applyFont="1" applyBorder="1" applyAlignment="1">
      <alignment horizontal="center" vertical="center"/>
    </xf>
    <xf numFmtId="4" fontId="18" fillId="5" borderId="4" xfId="3" applyNumberFormat="1" applyFont="1" applyFill="1" applyBorder="1" applyAlignment="1">
      <alignment horizontal="center" vertical="distributed"/>
    </xf>
    <xf numFmtId="0" fontId="17" fillId="3" borderId="4" xfId="3" applyFont="1" applyFill="1" applyBorder="1" applyAlignment="1">
      <alignment horizontal="center" vertical="center"/>
    </xf>
    <xf numFmtId="9" fontId="17" fillId="3" borderId="4" xfId="3" applyNumberFormat="1" applyFont="1" applyFill="1" applyBorder="1" applyAlignment="1">
      <alignment horizontal="center" vertical="center"/>
    </xf>
    <xf numFmtId="0" fontId="27" fillId="0" borderId="0" xfId="3" applyFont="1" applyAlignment="1">
      <alignment vertical="distributed"/>
    </xf>
    <xf numFmtId="4" fontId="20" fillId="0" borderId="0" xfId="3" applyNumberFormat="1" applyFont="1" applyAlignment="1">
      <alignment horizontal="center" vertical="distributed"/>
    </xf>
    <xf numFmtId="4" fontId="27" fillId="5" borderId="0" xfId="3" applyNumberFormat="1" applyFont="1" applyFill="1" applyAlignment="1">
      <alignment horizontal="center" vertical="distributed"/>
    </xf>
    <xf numFmtId="10" fontId="36" fillId="0" borderId="0" xfId="0" applyNumberFormat="1" applyFont="1" applyAlignment="1">
      <alignment horizontal="center"/>
    </xf>
    <xf numFmtId="10" fontId="27" fillId="0" borderId="0" xfId="3" applyNumberFormat="1" applyFont="1" applyAlignment="1">
      <alignment horizontal="center" vertical="distributed"/>
    </xf>
    <xf numFmtId="0" fontId="6" fillId="0" borderId="22" xfId="0" applyFont="1" applyBorder="1" applyAlignment="1">
      <alignment horizontal="left" vertical="distributed"/>
    </xf>
    <xf numFmtId="10" fontId="3" fillId="4" borderId="4" xfId="0" applyNumberFormat="1" applyFont="1" applyFill="1" applyBorder="1" applyAlignment="1">
      <alignment horizontal="center"/>
    </xf>
    <xf numFmtId="3" fontId="3" fillId="0" borderId="4" xfId="0" applyNumberFormat="1" applyFont="1" applyBorder="1" applyAlignment="1">
      <alignment horizontal="center"/>
    </xf>
    <xf numFmtId="10" fontId="17" fillId="10" borderId="4" xfId="3" applyNumberFormat="1" applyFont="1" applyFill="1" applyBorder="1" applyAlignment="1">
      <alignment horizontal="center" vertical="center"/>
    </xf>
    <xf numFmtId="0" fontId="17" fillId="10" borderId="4" xfId="3" applyFont="1" applyFill="1" applyBorder="1" applyAlignment="1">
      <alignment horizontal="center" vertical="center"/>
    </xf>
    <xf numFmtId="0" fontId="100" fillId="0" borderId="8" xfId="0" applyFont="1" applyBorder="1" applyAlignment="1">
      <alignment horizontal="left" vertical="distributed"/>
    </xf>
    <xf numFmtId="0" fontId="73" fillId="0" borderId="8" xfId="0" applyFont="1" applyBorder="1" applyAlignment="1">
      <alignment horizontal="left" vertical="distributed"/>
    </xf>
    <xf numFmtId="0" fontId="101" fillId="0" borderId="8" xfId="0" applyFont="1" applyBorder="1" applyAlignment="1">
      <alignment horizontal="left" vertical="distributed"/>
    </xf>
    <xf numFmtId="4" fontId="17" fillId="11" borderId="4" xfId="3" applyNumberFormat="1" applyFont="1" applyFill="1" applyBorder="1" applyAlignment="1">
      <alignment horizontal="center" vertical="distributed"/>
    </xf>
    <xf numFmtId="4" fontId="102" fillId="2" borderId="4" xfId="6" applyNumberFormat="1" applyFont="1" applyFill="1" applyBorder="1"/>
    <xf numFmtId="0" fontId="21" fillId="0" borderId="0" xfId="0" applyFont="1"/>
    <xf numFmtId="0" fontId="19" fillId="0" borderId="32" xfId="0" applyFont="1" applyBorder="1" applyAlignment="1">
      <alignment horizontal="center" wrapText="1"/>
    </xf>
    <xf numFmtId="0" fontId="19" fillId="0" borderId="33" xfId="0" applyFont="1" applyBorder="1" applyAlignment="1">
      <alignment horizontal="center" vertical="center" wrapText="1"/>
    </xf>
    <xf numFmtId="4" fontId="96" fillId="0" borderId="4" xfId="0" applyNumberFormat="1" applyFont="1" applyBorder="1"/>
    <xf numFmtId="10" fontId="21" fillId="0" borderId="4" xfId="0" applyNumberFormat="1" applyFont="1" applyBorder="1"/>
    <xf numFmtId="0" fontId="19" fillId="0" borderId="4" xfId="0" applyFont="1" applyBorder="1" applyAlignment="1">
      <alignment horizontal="center" vertical="center"/>
    </xf>
    <xf numFmtId="0" fontId="13" fillId="0" borderId="0" xfId="0" applyFont="1" applyAlignment="1">
      <alignment horizontal="left" vertical="distributed"/>
    </xf>
    <xf numFmtId="0" fontId="73" fillId="0" borderId="11" xfId="0" applyFont="1" applyBorder="1" applyAlignment="1">
      <alignment horizontal="left" vertical="distributed"/>
    </xf>
    <xf numFmtId="0" fontId="73"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8"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4" xfId="0" applyFont="1" applyBorder="1" applyAlignment="1">
      <alignment vertical="center"/>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88"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36" fillId="0" borderId="5"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50" fillId="0" borderId="10" xfId="0" applyNumberFormat="1" applyFont="1" applyBorder="1" applyAlignment="1">
      <alignment horizontal="center"/>
    </xf>
    <xf numFmtId="4" fontId="50" fillId="0" borderId="6" xfId="0" applyNumberFormat="1" applyFont="1" applyBorder="1" applyAlignment="1">
      <alignment horizontal="center"/>
    </xf>
    <xf numFmtId="0" fontId="36" fillId="0" borderId="2" xfId="0" applyFont="1" applyBorder="1" applyAlignment="1">
      <alignment horizontal="left" vertical="justify" wrapText="1"/>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0" fontId="89" fillId="0" borderId="0" xfId="0" applyFont="1" applyAlignment="1">
      <alignment horizontal="left" vertical="distributed" wrapText="1"/>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30" fillId="0" borderId="3" xfId="0" applyFont="1" applyBorder="1" applyAlignment="1">
      <alignment horizontal="left" vertical="distributed" wrapText="1"/>
    </xf>
    <xf numFmtId="3" fontId="90" fillId="0" borderId="23" xfId="0" applyNumberFormat="1" applyFont="1" applyBorder="1" applyAlignment="1">
      <alignment horizontal="left" vertical="distributed"/>
    </xf>
    <xf numFmtId="3" fontId="90" fillId="0" borderId="3" xfId="0" applyNumberFormat="1" applyFont="1" applyBorder="1" applyAlignment="1">
      <alignment horizontal="left" vertical="distributed"/>
    </xf>
    <xf numFmtId="0" fontId="88" fillId="0" borderId="0" xfId="0" applyFont="1" applyAlignment="1">
      <alignment horizontal="left" vertical="distributed"/>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8"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2" fillId="0" borderId="1" xfId="0" applyNumberFormat="1" applyFont="1" applyBorder="1" applyAlignment="1">
      <alignment horizontal="center" vertical="center" wrapText="1"/>
    </xf>
    <xf numFmtId="0" fontId="49" fillId="0" borderId="25" xfId="0" applyFont="1" applyBorder="1" applyAlignment="1">
      <alignment horizontal="center"/>
    </xf>
    <xf numFmtId="0" fontId="49" fillId="0" borderId="26" xfId="0" applyFont="1" applyBorder="1" applyAlignment="1">
      <alignment horizontal="center"/>
    </xf>
    <xf numFmtId="0" fontId="83" fillId="7" borderId="24" xfId="0" applyFont="1" applyFill="1" applyBorder="1" applyAlignment="1">
      <alignment horizontal="center"/>
    </xf>
    <xf numFmtId="0" fontId="84" fillId="5" borderId="24" xfId="0" applyFont="1" applyFill="1" applyBorder="1" applyAlignment="1">
      <alignment horizontal="center"/>
    </xf>
    <xf numFmtId="0" fontId="32" fillId="0" borderId="0" xfId="0" applyFont="1" applyAlignment="1">
      <alignment horizontal="left" vertical="center" wrapText="1"/>
    </xf>
    <xf numFmtId="3" fontId="24" fillId="0" borderId="0" xfId="0" applyNumberFormat="1" applyFont="1" applyAlignment="1">
      <alignment horizontal="left" vertical="distributed"/>
    </xf>
    <xf numFmtId="0" fontId="81" fillId="0" borderId="0" xfId="0" applyFont="1" applyAlignment="1">
      <alignment horizontal="left" wrapText="1"/>
    </xf>
    <xf numFmtId="3" fontId="32" fillId="0" borderId="0" xfId="0" applyNumberFormat="1" applyFont="1" applyAlignment="1">
      <alignment horizontal="left" vertical="distributed"/>
    </xf>
    <xf numFmtId="0" fontId="36" fillId="0" borderId="0" xfId="0" applyFont="1" applyAlignment="1">
      <alignment horizontal="left" vertical="center" wrapText="1"/>
    </xf>
    <xf numFmtId="0" fontId="20"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3" fillId="5" borderId="0" xfId="0" applyFont="1" applyFill="1" applyAlignment="1">
      <alignment horizontal="left" vertical="distributed"/>
    </xf>
    <xf numFmtId="0" fontId="0" fillId="5" borderId="0" xfId="0" applyFill="1" applyAlignment="1">
      <alignment horizontal="left" vertical="distributed"/>
    </xf>
    <xf numFmtId="4" fontId="73"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3" fillId="0" borderId="0" xfId="0" applyFont="1" applyAlignment="1">
      <alignment horizontal="left" vertical="distributed"/>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290F38EE-D218-4C9F-B5AC-9B914372B9D7}"/>
    <cellStyle name="Normal 2 2" xfId="4" xr:uid="{F46F68E1-E7B6-4B1E-AC7E-C073C59FE061}"/>
    <cellStyle name="Percent" xfId="1" builtinId="5"/>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45"/>
  <sheetViews>
    <sheetView tabSelected="1" topLeftCell="A28" workbookViewId="0">
      <selection activeCell="D19" sqref="D19"/>
    </sheetView>
  </sheetViews>
  <sheetFormatPr defaultColWidth="9.109375" defaultRowHeight="15.6" x14ac:dyDescent="0.3"/>
  <cols>
    <col min="1" max="1" width="44.5546875" style="3" customWidth="1"/>
    <col min="2" max="2" width="91.109375" style="3" customWidth="1"/>
  </cols>
  <sheetData>
    <row r="1" spans="1:2" s="1" customFormat="1" ht="160.80000000000001" customHeight="1" x14ac:dyDescent="0.25">
      <c r="A1" s="447" t="s">
        <v>454</v>
      </c>
      <c r="B1" s="447"/>
    </row>
    <row r="2" spans="1:2" s="1" customFormat="1" ht="15.75" customHeight="1" x14ac:dyDescent="0.25">
      <c r="A2" s="446" t="s">
        <v>455</v>
      </c>
      <c r="B2" s="446"/>
    </row>
    <row r="3" spans="1:2" ht="15.75" customHeight="1" x14ac:dyDescent="0.3">
      <c r="A3" s="2"/>
      <c r="B3" s="2"/>
    </row>
    <row r="4" spans="1:2" ht="15.75" customHeight="1" x14ac:dyDescent="0.3">
      <c r="A4" s="365" t="s">
        <v>0</v>
      </c>
      <c r="B4" s="426" t="s">
        <v>1</v>
      </c>
    </row>
    <row r="5" spans="1:2" ht="21.6" customHeight="1" x14ac:dyDescent="0.3">
      <c r="A5" s="366"/>
      <c r="B5" s="431" t="s">
        <v>456</v>
      </c>
    </row>
    <row r="6" spans="1:2" ht="13.2" customHeight="1" x14ac:dyDescent="0.3">
      <c r="A6" s="366"/>
      <c r="B6" s="432" t="s">
        <v>457</v>
      </c>
    </row>
    <row r="7" spans="1:2" ht="13.2" customHeight="1" x14ac:dyDescent="0.3">
      <c r="A7" s="366"/>
      <c r="B7" s="432" t="s">
        <v>458</v>
      </c>
    </row>
    <row r="8" spans="1:2" ht="13.2" customHeight="1" x14ac:dyDescent="0.3">
      <c r="A8" s="366"/>
      <c r="B8" s="432" t="s">
        <v>459</v>
      </c>
    </row>
    <row r="9" spans="1:2" ht="13.2" customHeight="1" x14ac:dyDescent="0.3">
      <c r="A9" s="366"/>
      <c r="B9" s="431" t="s">
        <v>460</v>
      </c>
    </row>
    <row r="10" spans="1:2" ht="13.2" customHeight="1" x14ac:dyDescent="0.3">
      <c r="A10" s="366"/>
      <c r="B10" s="432" t="s">
        <v>461</v>
      </c>
    </row>
    <row r="11" spans="1:2" ht="13.2" customHeight="1" x14ac:dyDescent="0.3">
      <c r="A11" s="366"/>
      <c r="B11" s="432" t="s">
        <v>462</v>
      </c>
    </row>
    <row r="12" spans="1:2" ht="13.2" customHeight="1" x14ac:dyDescent="0.3">
      <c r="A12" s="366"/>
      <c r="B12" s="432" t="s">
        <v>459</v>
      </c>
    </row>
    <row r="13" spans="1:2" ht="13.2" customHeight="1" x14ac:dyDescent="0.3">
      <c r="A13" s="366"/>
      <c r="B13" s="433" t="s">
        <v>463</v>
      </c>
    </row>
    <row r="14" spans="1:2" ht="13.2" customHeight="1" x14ac:dyDescent="0.3">
      <c r="A14" s="366"/>
      <c r="B14" s="432" t="s">
        <v>464</v>
      </c>
    </row>
    <row r="15" spans="1:2" ht="13.2" customHeight="1" x14ac:dyDescent="0.3">
      <c r="A15" s="366"/>
      <c r="B15" s="432" t="s">
        <v>462</v>
      </c>
    </row>
    <row r="16" spans="1:2" ht="14.4" customHeight="1" x14ac:dyDescent="0.3">
      <c r="A16" s="366"/>
      <c r="B16" s="432" t="s">
        <v>465</v>
      </c>
    </row>
    <row r="17" spans="1:3" ht="12.6" customHeight="1" x14ac:dyDescent="0.3">
      <c r="A17" s="443"/>
      <c r="B17" s="444"/>
    </row>
    <row r="18" spans="1:3" x14ac:dyDescent="0.3">
      <c r="A18" s="445"/>
      <c r="B18" s="445"/>
    </row>
    <row r="19" spans="1:3" ht="89.4" customHeight="1" x14ac:dyDescent="0.3">
      <c r="A19" s="448" t="s">
        <v>466</v>
      </c>
      <c r="B19" s="449"/>
      <c r="C19" s="4"/>
    </row>
    <row r="20" spans="1:3" ht="15.6" customHeight="1" x14ac:dyDescent="0.3">
      <c r="A20" s="364"/>
      <c r="B20" s="364"/>
      <c r="C20" s="4"/>
    </row>
    <row r="21" spans="1:3" ht="15.75" customHeight="1" x14ac:dyDescent="0.3">
      <c r="A21" s="445" t="s">
        <v>2</v>
      </c>
      <c r="B21" s="445"/>
    </row>
    <row r="22" spans="1:3" ht="15.75" customHeight="1" x14ac:dyDescent="0.3">
      <c r="A22" s="445" t="s">
        <v>3</v>
      </c>
      <c r="B22" s="445"/>
    </row>
    <row r="23" spans="1:3" ht="33" customHeight="1" x14ac:dyDescent="0.3">
      <c r="A23" s="445" t="s">
        <v>4</v>
      </c>
      <c r="B23" s="445"/>
    </row>
    <row r="24" spans="1:3" ht="15.75" customHeight="1" x14ac:dyDescent="0.3">
      <c r="A24" s="446" t="s">
        <v>5</v>
      </c>
      <c r="B24" s="446"/>
    </row>
    <row r="25" spans="1:3" ht="15.75" customHeight="1" x14ac:dyDescent="0.3">
      <c r="A25" s="446" t="s">
        <v>6</v>
      </c>
      <c r="B25" s="446"/>
    </row>
    <row r="27" spans="1:3" x14ac:dyDescent="0.3">
      <c r="A27" s="3" t="s">
        <v>7</v>
      </c>
    </row>
    <row r="29" spans="1:3" ht="17.399999999999999" x14ac:dyDescent="0.3">
      <c r="A29" s="5" t="s">
        <v>8</v>
      </c>
    </row>
    <row r="30" spans="1:3" ht="31.5" customHeight="1" x14ac:dyDescent="0.3">
      <c r="A30" s="363" t="s">
        <v>9</v>
      </c>
      <c r="B30" s="7" t="s">
        <v>10</v>
      </c>
    </row>
    <row r="31" spans="1:3" ht="33.6" customHeight="1" x14ac:dyDescent="0.3">
      <c r="A31" s="363" t="s">
        <v>11</v>
      </c>
      <c r="B31" s="8" t="s">
        <v>12</v>
      </c>
    </row>
    <row r="32" spans="1:3" ht="46.8" x14ac:dyDescent="0.3">
      <c r="A32" s="362" t="s">
        <v>13</v>
      </c>
      <c r="B32" s="8" t="s">
        <v>14</v>
      </c>
    </row>
    <row r="33" spans="1:2" x14ac:dyDescent="0.3">
      <c r="A33" s="362" t="s">
        <v>307</v>
      </c>
      <c r="B33" s="7" t="s">
        <v>15</v>
      </c>
    </row>
    <row r="34" spans="1:2" x14ac:dyDescent="0.3">
      <c r="A34" s="362" t="s">
        <v>16</v>
      </c>
      <c r="B34" s="7" t="s">
        <v>17</v>
      </c>
    </row>
    <row r="35" spans="1:2" x14ac:dyDescent="0.3">
      <c r="A35" s="415" t="s">
        <v>341</v>
      </c>
    </row>
    <row r="36" spans="1:2" x14ac:dyDescent="0.3">
      <c r="A36" s="416"/>
    </row>
    <row r="37" spans="1:2" ht="17.399999999999999" x14ac:dyDescent="0.3">
      <c r="A37" s="5" t="s">
        <v>18</v>
      </c>
    </row>
    <row r="38" spans="1:2" ht="46.8" hidden="1" x14ac:dyDescent="0.3">
      <c r="A38" s="6" t="s">
        <v>19</v>
      </c>
      <c r="B38" s="9" t="s">
        <v>20</v>
      </c>
    </row>
    <row r="39" spans="1:2" ht="46.8" hidden="1" x14ac:dyDescent="0.3">
      <c r="A39" s="6" t="s">
        <v>21</v>
      </c>
      <c r="B39" s="8" t="s">
        <v>22</v>
      </c>
    </row>
    <row r="40" spans="1:2" ht="31.2" customHeight="1" x14ac:dyDescent="0.3">
      <c r="A40" s="362" t="s">
        <v>307</v>
      </c>
      <c r="B40" s="7" t="s">
        <v>23</v>
      </c>
    </row>
    <row r="41" spans="1:2" x14ac:dyDescent="0.3">
      <c r="A41" s="362" t="s">
        <v>16</v>
      </c>
      <c r="B41" s="7" t="s">
        <v>17</v>
      </c>
    </row>
    <row r="42" spans="1:2" x14ac:dyDescent="0.3">
      <c r="A42" s="10"/>
    </row>
    <row r="44" spans="1:2" ht="31.2" customHeight="1" x14ac:dyDescent="0.3">
      <c r="A44" s="442" t="s">
        <v>24</v>
      </c>
      <c r="B44" s="442"/>
    </row>
    <row r="45" spans="1:2" ht="35.4" customHeight="1" x14ac:dyDescent="0.3">
      <c r="A45" s="442" t="s">
        <v>25</v>
      </c>
      <c r="B45" s="442"/>
    </row>
  </sheetData>
  <mergeCells count="12">
    <mergeCell ref="A1:B1"/>
    <mergeCell ref="A2:B2"/>
    <mergeCell ref="A18:B18"/>
    <mergeCell ref="A19:B19"/>
    <mergeCell ref="A21:B21"/>
    <mergeCell ref="A44:B44"/>
    <mergeCell ref="A45:B45"/>
    <mergeCell ref="A17:B17"/>
    <mergeCell ref="A23:B23"/>
    <mergeCell ref="A24:B24"/>
    <mergeCell ref="A25:B25"/>
    <mergeCell ref="A22:B22"/>
  </mergeCells>
  <hyperlinks>
    <hyperlink ref="A38" location="'3 Analiza financiara-indicatori'!A1" display="3 Analiza financiara - indicatori" xr:uid="{FC2C8DFD-0BC2-4808-83A1-2F7019AE8511}"/>
    <hyperlink ref="A39" location="'4 Risc beneficiar'!A1" display="4 Risc beneficiar" xr:uid="{28FCDDFD-F7CF-4E17-BD5C-CF6CAB6B4ED5}"/>
    <hyperlink ref="A30" location="'Buget cerere'!A1" display="Buget cerere" xr:uid="{96218529-8B81-4DB2-8EEF-FE1CACA396EB}"/>
    <hyperlink ref="A31" location="Investitie!A1" display=" Investitie" xr:uid="{44FB809B-9D0C-459C-ADE8-2CC07E92233D}"/>
    <hyperlink ref="A32" location="'Proiectii financiare_V,Ch act'!A1" display="Proiectii financiare_V,Ch act" xr:uid="{82618F0B-3879-46E6-B347-1B514425A45B}"/>
    <hyperlink ref="A33" location="'Proiectii financiare marginale'!A1" display="Proiectii financiare_marginal" xr:uid="{A8A234EB-AFF4-43B8-AA4B-ADBD4CB3CBCB}"/>
    <hyperlink ref="A34" location="'Rentabilitate investitie'!A1" display="Rentabilitate investitie" xr:uid="{4FC080B1-10A7-4E99-9361-DFF76ADE343C}"/>
    <hyperlink ref="A40" location="'Proiectii financiare marginale'!A1" display="Proiectii financiare_marginale" xr:uid="{53FAF931-197F-4AB2-9A2E-F380BB9FA61A}"/>
    <hyperlink ref="A41" location="'Rentabilitate investitie'!A1" display="Rentabilitate investitie" xr:uid="{94802ADC-3CAE-4A92-8717-55CBCFC697EC}"/>
    <hyperlink ref="A35" location="'Deviz general'!A1" display="Deviz general" xr:uid="{EDA79855-9066-451F-B934-711A903B3AD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N72"/>
  <sheetViews>
    <sheetView topLeftCell="A27" workbookViewId="0">
      <selection activeCell="G62" sqref="G62"/>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10" width="17.44140625" style="14" customWidth="1"/>
    <col min="11" max="12" width="10.6640625" style="15" customWidth="1"/>
    <col min="13" max="14" width="13.109375" style="15" customWidth="1"/>
    <col min="15" max="16384" width="9.109375" style="16"/>
  </cols>
  <sheetData>
    <row r="1" spans="1:14" ht="20.399999999999999" x14ac:dyDescent="0.3">
      <c r="A1" s="454" t="s">
        <v>308</v>
      </c>
      <c r="B1" s="454"/>
      <c r="C1" s="454"/>
      <c r="D1" s="454"/>
      <c r="E1" s="454"/>
      <c r="F1" s="454"/>
      <c r="G1" s="454"/>
      <c r="H1" s="454"/>
      <c r="I1" s="454"/>
      <c r="J1" s="400"/>
    </row>
    <row r="6" spans="1:14" ht="74.25" customHeight="1" x14ac:dyDescent="0.3">
      <c r="A6" s="17" t="s">
        <v>26</v>
      </c>
      <c r="B6" s="18" t="s">
        <v>27</v>
      </c>
      <c r="C6" s="455" t="s">
        <v>28</v>
      </c>
      <c r="D6" s="456"/>
      <c r="E6" s="21" t="s">
        <v>29</v>
      </c>
      <c r="F6" s="455" t="s">
        <v>30</v>
      </c>
      <c r="G6" s="456"/>
      <c r="H6" s="21" t="s">
        <v>31</v>
      </c>
      <c r="I6" s="21" t="s">
        <v>32</v>
      </c>
      <c r="J6" s="21" t="s">
        <v>436</v>
      </c>
      <c r="K6" s="43" t="s">
        <v>440</v>
      </c>
      <c r="L6" s="43"/>
      <c r="M6" s="21" t="s">
        <v>33</v>
      </c>
      <c r="N6" s="21" t="s">
        <v>34</v>
      </c>
    </row>
    <row r="7" spans="1:14" x14ac:dyDescent="0.3">
      <c r="A7" s="22"/>
      <c r="B7" s="23"/>
      <c r="C7" s="24" t="s">
        <v>35</v>
      </c>
      <c r="D7" s="24" t="s">
        <v>36</v>
      </c>
      <c r="E7" s="25"/>
      <c r="F7" s="26" t="s">
        <v>35</v>
      </c>
      <c r="G7" s="26" t="s">
        <v>37</v>
      </c>
      <c r="H7" s="25"/>
      <c r="I7" s="25"/>
      <c r="J7" s="25"/>
      <c r="K7" s="27"/>
      <c r="L7" s="27"/>
      <c r="M7" s="27"/>
    </row>
    <row r="8" spans="1:14" s="32" customFormat="1" ht="18.75" customHeight="1" x14ac:dyDescent="0.3">
      <c r="A8" s="28">
        <v>1</v>
      </c>
      <c r="B8" s="28">
        <v>2</v>
      </c>
      <c r="C8" s="28">
        <v>3</v>
      </c>
      <c r="D8" s="28">
        <v>4</v>
      </c>
      <c r="E8" s="29" t="s">
        <v>38</v>
      </c>
      <c r="F8" s="28">
        <v>6</v>
      </c>
      <c r="G8" s="28">
        <v>7</v>
      </c>
      <c r="H8" s="29" t="s">
        <v>39</v>
      </c>
      <c r="I8" s="29" t="s">
        <v>40</v>
      </c>
      <c r="J8" s="29"/>
      <c r="K8" s="30"/>
      <c r="L8" s="30"/>
      <c r="M8" s="30"/>
      <c r="N8" s="31"/>
    </row>
    <row r="9" spans="1:14" x14ac:dyDescent="0.3">
      <c r="A9" s="33">
        <v>1</v>
      </c>
      <c r="B9" s="450" t="s">
        <v>319</v>
      </c>
      <c r="C9" s="451"/>
      <c r="D9" s="451"/>
      <c r="E9" s="451"/>
      <c r="F9" s="451"/>
      <c r="G9" s="451"/>
      <c r="H9" s="451"/>
      <c r="I9" s="451"/>
      <c r="J9" s="399"/>
      <c r="K9" s="34"/>
      <c r="L9" s="34"/>
      <c r="M9" s="34"/>
    </row>
    <row r="10" spans="1:14" x14ac:dyDescent="0.3">
      <c r="A10" s="33" t="s">
        <v>41</v>
      </c>
      <c r="B10" s="402" t="s">
        <v>323</v>
      </c>
      <c r="C10" s="36">
        <v>0</v>
      </c>
      <c r="D10" s="36">
        <v>0</v>
      </c>
      <c r="E10" s="25">
        <f>C10+D10</f>
        <v>0</v>
      </c>
      <c r="F10" s="36">
        <v>0</v>
      </c>
      <c r="G10" s="36">
        <v>0</v>
      </c>
      <c r="H10" s="25">
        <f>F10+G10</f>
        <v>0</v>
      </c>
      <c r="I10" s="25">
        <f>E10+H10</f>
        <v>0</v>
      </c>
      <c r="J10" s="25" t="s">
        <v>437</v>
      </c>
      <c r="K10" s="34"/>
      <c r="L10" s="34"/>
      <c r="M10" s="34"/>
    </row>
    <row r="11" spans="1:14" x14ac:dyDescent="0.3">
      <c r="A11" s="33" t="s">
        <v>43</v>
      </c>
      <c r="B11" s="402" t="s">
        <v>42</v>
      </c>
      <c r="C11" s="36">
        <v>0</v>
      </c>
      <c r="D11" s="36">
        <v>0</v>
      </c>
      <c r="E11" s="25">
        <f>C11+D11</f>
        <v>0</v>
      </c>
      <c r="F11" s="36">
        <v>0</v>
      </c>
      <c r="G11" s="36">
        <v>0</v>
      </c>
      <c r="H11" s="25">
        <f>F11+G11</f>
        <v>0</v>
      </c>
      <c r="I11" s="25">
        <f>E11+H11</f>
        <v>0</v>
      </c>
      <c r="J11" s="25" t="s">
        <v>437</v>
      </c>
      <c r="K11" s="34"/>
      <c r="L11" s="34"/>
      <c r="M11" s="34"/>
    </row>
    <row r="12" spans="1:14" x14ac:dyDescent="0.3">
      <c r="A12" s="33" t="s">
        <v>320</v>
      </c>
      <c r="B12" s="402" t="s">
        <v>44</v>
      </c>
      <c r="C12" s="36">
        <v>0</v>
      </c>
      <c r="D12" s="36">
        <v>0</v>
      </c>
      <c r="E12" s="25">
        <f t="shared" ref="E12:E13" si="0">C12+D12</f>
        <v>0</v>
      </c>
      <c r="F12" s="36">
        <v>0</v>
      </c>
      <c r="G12" s="36">
        <v>0</v>
      </c>
      <c r="H12" s="25">
        <f t="shared" ref="H12:H13" si="1">F12+G12</f>
        <v>0</v>
      </c>
      <c r="I12" s="25">
        <f t="shared" ref="I12:I13" si="2">E12+H12</f>
        <v>0</v>
      </c>
      <c r="J12" s="25" t="s">
        <v>437</v>
      </c>
      <c r="K12" s="34"/>
      <c r="L12" s="34"/>
      <c r="M12" s="34"/>
    </row>
    <row r="13" spans="1:14" x14ac:dyDescent="0.3">
      <c r="A13" s="33" t="s">
        <v>321</v>
      </c>
      <c r="B13" s="402" t="s">
        <v>322</v>
      </c>
      <c r="C13" s="36">
        <v>0</v>
      </c>
      <c r="D13" s="36">
        <v>0</v>
      </c>
      <c r="E13" s="25">
        <f t="shared" si="0"/>
        <v>0</v>
      </c>
      <c r="F13" s="36">
        <v>0</v>
      </c>
      <c r="G13" s="36">
        <v>0</v>
      </c>
      <c r="H13" s="25">
        <f t="shared" si="1"/>
        <v>0</v>
      </c>
      <c r="I13" s="25">
        <f t="shared" si="2"/>
        <v>0</v>
      </c>
      <c r="J13" s="25" t="s">
        <v>437</v>
      </c>
      <c r="K13" s="34"/>
      <c r="L13" s="34"/>
      <c r="M13" s="34"/>
    </row>
    <row r="14" spans="1:14" s="40" customFormat="1" x14ac:dyDescent="0.3">
      <c r="A14" s="33"/>
      <c r="B14" s="37" t="s">
        <v>45</v>
      </c>
      <c r="C14" s="19">
        <f t="shared" ref="C14:I14" si="3">SUM(C10:C13)</f>
        <v>0</v>
      </c>
      <c r="D14" s="19">
        <f t="shared" si="3"/>
        <v>0</v>
      </c>
      <c r="E14" s="19">
        <f t="shared" si="3"/>
        <v>0</v>
      </c>
      <c r="F14" s="19">
        <f t="shared" si="3"/>
        <v>0</v>
      </c>
      <c r="G14" s="19">
        <f t="shared" si="3"/>
        <v>0</v>
      </c>
      <c r="H14" s="19">
        <f t="shared" si="3"/>
        <v>0</v>
      </c>
      <c r="I14" s="19">
        <f t="shared" si="3"/>
        <v>0</v>
      </c>
      <c r="J14" s="25" t="s">
        <v>437</v>
      </c>
      <c r="K14" s="38"/>
      <c r="L14" s="38"/>
      <c r="M14" s="38"/>
      <c r="N14" s="39"/>
    </row>
    <row r="15" spans="1:14" x14ac:dyDescent="0.3">
      <c r="A15" s="33">
        <v>2</v>
      </c>
      <c r="B15" s="450" t="s">
        <v>46</v>
      </c>
      <c r="C15" s="451"/>
      <c r="D15" s="451"/>
      <c r="E15" s="451"/>
      <c r="F15" s="451"/>
      <c r="G15" s="451"/>
      <c r="H15" s="451"/>
      <c r="I15" s="451"/>
      <c r="J15" s="399"/>
      <c r="K15" s="34"/>
      <c r="L15" s="34"/>
      <c r="M15" s="34"/>
    </row>
    <row r="16" spans="1:14" x14ac:dyDescent="0.3">
      <c r="A16" s="33" t="s">
        <v>47</v>
      </c>
      <c r="B16" s="403" t="s">
        <v>48</v>
      </c>
      <c r="C16" s="36">
        <v>0</v>
      </c>
      <c r="D16" s="36">
        <v>0</v>
      </c>
      <c r="E16" s="25">
        <f>C16+D16</f>
        <v>0</v>
      </c>
      <c r="F16" s="36">
        <v>0</v>
      </c>
      <c r="G16" s="36">
        <v>0</v>
      </c>
      <c r="H16" s="25">
        <f>F16+G16</f>
        <v>0</v>
      </c>
      <c r="I16" s="25">
        <f>E16+H16</f>
        <v>0</v>
      </c>
      <c r="J16" s="25" t="s">
        <v>437</v>
      </c>
      <c r="K16" s="34"/>
      <c r="L16" s="34"/>
      <c r="M16" s="34"/>
    </row>
    <row r="17" spans="1:14" s="40" customFormat="1" x14ac:dyDescent="0.3">
      <c r="A17" s="33"/>
      <c r="B17" s="37" t="s">
        <v>49</v>
      </c>
      <c r="C17" s="19">
        <f>SUM(C16:C16)</f>
        <v>0</v>
      </c>
      <c r="D17" s="19">
        <f>SUM(D16:D16)</f>
        <v>0</v>
      </c>
      <c r="E17" s="21">
        <f>C17+D17</f>
        <v>0</v>
      </c>
      <c r="F17" s="19">
        <f>SUM(F16:F16)</f>
        <v>0</v>
      </c>
      <c r="G17" s="19">
        <f>SUM(G16:G16)</f>
        <v>0</v>
      </c>
      <c r="H17" s="21">
        <f>F17+G17</f>
        <v>0</v>
      </c>
      <c r="I17" s="21">
        <f>E17+H17</f>
        <v>0</v>
      </c>
      <c r="J17" s="25" t="s">
        <v>437</v>
      </c>
      <c r="K17" s="38"/>
      <c r="L17" s="38"/>
      <c r="M17" s="38"/>
      <c r="N17" s="39"/>
    </row>
    <row r="18" spans="1:14" x14ac:dyDescent="0.3">
      <c r="A18" s="33" t="s">
        <v>50</v>
      </c>
      <c r="B18" s="450" t="s">
        <v>51</v>
      </c>
      <c r="C18" s="451"/>
      <c r="D18" s="451"/>
      <c r="E18" s="451"/>
      <c r="F18" s="451"/>
      <c r="G18" s="451"/>
      <c r="H18" s="451"/>
      <c r="I18" s="451"/>
      <c r="J18" s="399"/>
      <c r="K18" s="404" t="e">
        <f>(E19+E20+E21+E22+E23+E28)/E39</f>
        <v>#DIV/0!</v>
      </c>
      <c r="L18" s="82" t="s">
        <v>468</v>
      </c>
      <c r="M18" s="34"/>
    </row>
    <row r="19" spans="1:14" ht="24" x14ac:dyDescent="0.3">
      <c r="A19" s="33" t="s">
        <v>52</v>
      </c>
      <c r="B19" s="41" t="s">
        <v>324</v>
      </c>
      <c r="C19" s="36">
        <v>0</v>
      </c>
      <c r="D19" s="36">
        <v>0</v>
      </c>
      <c r="E19" s="25">
        <f>C19+D19</f>
        <v>0</v>
      </c>
      <c r="F19" s="36">
        <v>0</v>
      </c>
      <c r="G19" s="36">
        <v>0</v>
      </c>
      <c r="H19" s="25">
        <f>F19+G19</f>
        <v>0</v>
      </c>
      <c r="I19" s="25">
        <f>E19+H19</f>
        <v>0</v>
      </c>
      <c r="J19" s="25" t="s">
        <v>437</v>
      </c>
      <c r="K19" s="34"/>
      <c r="L19" s="34"/>
      <c r="M19" s="34"/>
    </row>
    <row r="20" spans="1:14" x14ac:dyDescent="0.3">
      <c r="A20" s="33" t="s">
        <v>53</v>
      </c>
      <c r="B20" s="35" t="s">
        <v>332</v>
      </c>
      <c r="C20" s="36">
        <v>0</v>
      </c>
      <c r="D20" s="36">
        <v>0</v>
      </c>
      <c r="E20" s="25">
        <f t="shared" ref="E20:E30" si="4">C20+D20</f>
        <v>0</v>
      </c>
      <c r="F20" s="36">
        <v>0</v>
      </c>
      <c r="G20" s="36">
        <v>0</v>
      </c>
      <c r="H20" s="25">
        <f t="shared" ref="H20:H26" si="5">F20+G20</f>
        <v>0</v>
      </c>
      <c r="I20" s="25">
        <f t="shared" ref="I20:I26" si="6">E20+H20</f>
        <v>0</v>
      </c>
      <c r="J20" s="25" t="s">
        <v>437</v>
      </c>
      <c r="K20" s="34"/>
      <c r="L20" s="34"/>
      <c r="M20" s="34"/>
    </row>
    <row r="21" spans="1:14" x14ac:dyDescent="0.3">
      <c r="A21" s="33" t="s">
        <v>54</v>
      </c>
      <c r="B21" s="35" t="s">
        <v>343</v>
      </c>
      <c r="C21" s="36">
        <v>0</v>
      </c>
      <c r="D21" s="36">
        <v>0</v>
      </c>
      <c r="E21" s="25">
        <f t="shared" si="4"/>
        <v>0</v>
      </c>
      <c r="F21" s="36">
        <v>0</v>
      </c>
      <c r="G21" s="36">
        <v>0</v>
      </c>
      <c r="H21" s="25">
        <f t="shared" si="5"/>
        <v>0</v>
      </c>
      <c r="I21" s="25">
        <f t="shared" si="6"/>
        <v>0</v>
      </c>
      <c r="J21" s="25" t="s">
        <v>437</v>
      </c>
      <c r="K21" s="34"/>
      <c r="L21" s="34"/>
      <c r="M21" s="34"/>
    </row>
    <row r="22" spans="1:14" x14ac:dyDescent="0.3">
      <c r="A22" s="33" t="s">
        <v>55</v>
      </c>
      <c r="B22" s="42" t="s">
        <v>344</v>
      </c>
      <c r="C22" s="36">
        <v>0</v>
      </c>
      <c r="D22" s="36">
        <v>0</v>
      </c>
      <c r="E22" s="45">
        <f t="shared" si="4"/>
        <v>0</v>
      </c>
      <c r="F22" s="36">
        <v>0</v>
      </c>
      <c r="G22" s="36">
        <v>0</v>
      </c>
      <c r="H22" s="25">
        <f t="shared" si="5"/>
        <v>0</v>
      </c>
      <c r="I22" s="25">
        <f t="shared" si="6"/>
        <v>0</v>
      </c>
      <c r="J22" s="25" t="s">
        <v>437</v>
      </c>
      <c r="K22" s="43"/>
      <c r="L22" s="43"/>
      <c r="M22" s="43"/>
    </row>
    <row r="23" spans="1:14" x14ac:dyDescent="0.3">
      <c r="A23" s="33" t="s">
        <v>56</v>
      </c>
      <c r="B23" s="42" t="s">
        <v>345</v>
      </c>
      <c r="C23" s="36">
        <v>0</v>
      </c>
      <c r="D23" s="36">
        <v>0</v>
      </c>
      <c r="E23" s="25">
        <f t="shared" si="4"/>
        <v>0</v>
      </c>
      <c r="F23" s="36">
        <v>0</v>
      </c>
      <c r="G23" s="36">
        <v>0</v>
      </c>
      <c r="H23" s="25">
        <f t="shared" ref="H23:H25" si="7">F23+G23</f>
        <v>0</v>
      </c>
      <c r="I23" s="25">
        <f t="shared" ref="I23:I25" si="8">E23+H23</f>
        <v>0</v>
      </c>
      <c r="J23" s="25" t="s">
        <v>437</v>
      </c>
      <c r="K23" s="43"/>
      <c r="L23" s="43"/>
      <c r="M23" s="43"/>
    </row>
    <row r="24" spans="1:14" x14ac:dyDescent="0.3">
      <c r="A24" s="33" t="s">
        <v>346</v>
      </c>
      <c r="B24" s="42" t="s">
        <v>333</v>
      </c>
      <c r="C24" s="36">
        <v>0</v>
      </c>
      <c r="D24" s="36">
        <v>0</v>
      </c>
      <c r="E24" s="25">
        <f t="shared" si="4"/>
        <v>0</v>
      </c>
      <c r="F24" s="36">
        <v>0</v>
      </c>
      <c r="G24" s="36">
        <v>0</v>
      </c>
      <c r="H24" s="25">
        <f t="shared" si="7"/>
        <v>0</v>
      </c>
      <c r="I24" s="25">
        <f t="shared" si="8"/>
        <v>0</v>
      </c>
      <c r="J24" s="418" t="s">
        <v>438</v>
      </c>
      <c r="K24" s="43"/>
      <c r="L24" s="417"/>
      <c r="M24" s="43"/>
    </row>
    <row r="25" spans="1:14" x14ac:dyDescent="0.3">
      <c r="A25" s="33" t="s">
        <v>347</v>
      </c>
      <c r="B25" s="42" t="s">
        <v>348</v>
      </c>
      <c r="C25" s="376">
        <v>0</v>
      </c>
      <c r="D25" s="376">
        <f>SUM(D26:D27)</f>
        <v>0</v>
      </c>
      <c r="E25" s="25">
        <f t="shared" si="4"/>
        <v>0</v>
      </c>
      <c r="F25" s="376">
        <f>SUM(F26:F27)</f>
        <v>0</v>
      </c>
      <c r="G25" s="376">
        <f>SUM(G26:G27)</f>
        <v>0</v>
      </c>
      <c r="H25" s="25">
        <f t="shared" si="7"/>
        <v>0</v>
      </c>
      <c r="I25" s="25">
        <f t="shared" si="8"/>
        <v>0</v>
      </c>
      <c r="J25" s="418" t="s">
        <v>438</v>
      </c>
      <c r="K25" s="43"/>
      <c r="L25" s="417"/>
      <c r="M25" s="43"/>
    </row>
    <row r="26" spans="1:14" x14ac:dyDescent="0.3">
      <c r="A26" s="33" t="s">
        <v>349</v>
      </c>
      <c r="B26" s="401" t="s">
        <v>351</v>
      </c>
      <c r="C26" s="36">
        <v>0</v>
      </c>
      <c r="D26" s="36">
        <v>0</v>
      </c>
      <c r="E26" s="45">
        <f t="shared" si="4"/>
        <v>0</v>
      </c>
      <c r="F26" s="36">
        <v>0</v>
      </c>
      <c r="G26" s="36">
        <v>0</v>
      </c>
      <c r="H26" s="25">
        <f t="shared" si="5"/>
        <v>0</v>
      </c>
      <c r="I26" s="25">
        <f t="shared" si="6"/>
        <v>0</v>
      </c>
      <c r="J26" s="418" t="s">
        <v>438</v>
      </c>
      <c r="K26" s="34"/>
      <c r="L26" s="417"/>
      <c r="M26" s="34"/>
    </row>
    <row r="27" spans="1:14" x14ac:dyDescent="0.3">
      <c r="A27" s="33" t="s">
        <v>350</v>
      </c>
      <c r="B27" s="401" t="s">
        <v>352</v>
      </c>
      <c r="C27" s="36">
        <v>0</v>
      </c>
      <c r="D27" s="36">
        <v>0</v>
      </c>
      <c r="E27" s="45">
        <f t="shared" si="4"/>
        <v>0</v>
      </c>
      <c r="F27" s="36">
        <v>0</v>
      </c>
      <c r="G27" s="36">
        <v>0</v>
      </c>
      <c r="H27" s="25">
        <f t="shared" ref="H27:H28" si="9">F27+G27</f>
        <v>0</v>
      </c>
      <c r="I27" s="25">
        <f t="shared" ref="I27:I28" si="10">E27+H27</f>
        <v>0</v>
      </c>
      <c r="J27" s="418" t="s">
        <v>438</v>
      </c>
      <c r="K27" s="34"/>
      <c r="L27" s="417"/>
      <c r="M27" s="34"/>
    </row>
    <row r="28" spans="1:14" x14ac:dyDescent="0.3">
      <c r="A28" s="33" t="s">
        <v>353</v>
      </c>
      <c r="B28" s="42" t="s">
        <v>364</v>
      </c>
      <c r="C28" s="376">
        <f>SUM(C29:C30)</f>
        <v>0</v>
      </c>
      <c r="D28" s="376">
        <f>SUM(D29:D30)</f>
        <v>0</v>
      </c>
      <c r="E28" s="25">
        <f t="shared" si="4"/>
        <v>0</v>
      </c>
      <c r="F28" s="376">
        <f>SUM(F29:F30)</f>
        <v>0</v>
      </c>
      <c r="G28" s="376">
        <f>SUM(G29:G30)</f>
        <v>0</v>
      </c>
      <c r="H28" s="25">
        <f t="shared" si="9"/>
        <v>0</v>
      </c>
      <c r="I28" s="25">
        <f t="shared" si="10"/>
        <v>0</v>
      </c>
      <c r="J28" s="25" t="s">
        <v>437</v>
      </c>
      <c r="K28" s="34"/>
      <c r="L28" s="34"/>
      <c r="M28" s="34"/>
    </row>
    <row r="29" spans="1:14" x14ac:dyDescent="0.3">
      <c r="A29" s="33" t="s">
        <v>354</v>
      </c>
      <c r="B29" s="42" t="s">
        <v>356</v>
      </c>
      <c r="C29" s="36">
        <v>0</v>
      </c>
      <c r="D29" s="36">
        <v>0</v>
      </c>
      <c r="E29" s="25">
        <f t="shared" si="4"/>
        <v>0</v>
      </c>
      <c r="F29" s="36">
        <v>0</v>
      </c>
      <c r="G29" s="36">
        <v>0</v>
      </c>
      <c r="H29" s="25">
        <f t="shared" ref="H29:H30" si="11">F29+G29</f>
        <v>0</v>
      </c>
      <c r="I29" s="25">
        <f t="shared" ref="I29:I30" si="12">E29+H29</f>
        <v>0</v>
      </c>
      <c r="J29" s="25" t="s">
        <v>437</v>
      </c>
      <c r="K29" s="34"/>
      <c r="L29" s="34"/>
      <c r="M29" s="34"/>
    </row>
    <row r="30" spans="1:14" x14ac:dyDescent="0.3">
      <c r="A30" s="33" t="s">
        <v>355</v>
      </c>
      <c r="B30" s="42" t="s">
        <v>357</v>
      </c>
      <c r="C30" s="36">
        <v>0</v>
      </c>
      <c r="D30" s="36">
        <v>0</v>
      </c>
      <c r="E30" s="25">
        <f t="shared" si="4"/>
        <v>0</v>
      </c>
      <c r="F30" s="36">
        <v>0</v>
      </c>
      <c r="G30" s="36">
        <v>0</v>
      </c>
      <c r="H30" s="25">
        <f t="shared" si="11"/>
        <v>0</v>
      </c>
      <c r="I30" s="25">
        <f t="shared" si="12"/>
        <v>0</v>
      </c>
      <c r="J30" s="25" t="s">
        <v>437</v>
      </c>
      <c r="K30" s="34"/>
      <c r="L30" s="34"/>
      <c r="M30" s="34"/>
    </row>
    <row r="31" spans="1:14" s="40" customFormat="1" x14ac:dyDescent="0.3">
      <c r="A31" s="33"/>
      <c r="B31" s="37" t="s">
        <v>57</v>
      </c>
      <c r="C31" s="19">
        <f>SUM(C19:C24)+C25+C28</f>
        <v>0</v>
      </c>
      <c r="D31" s="19">
        <f>SUM(D19:D24)+D25+D28</f>
        <v>0</v>
      </c>
      <c r="E31" s="21">
        <f>C31+D31</f>
        <v>0</v>
      </c>
      <c r="F31" s="19">
        <f>SUM(F19:F24)+F25+F28</f>
        <v>0</v>
      </c>
      <c r="G31" s="19">
        <f>SUM(G19:G24)+G25+G28</f>
        <v>0</v>
      </c>
      <c r="H31" s="21">
        <f>F31+G31</f>
        <v>0</v>
      </c>
      <c r="I31" s="21">
        <f>E31+H31</f>
        <v>0</v>
      </c>
      <c r="J31" s="21"/>
      <c r="K31" s="38"/>
      <c r="L31" s="38"/>
      <c r="M31" s="38"/>
      <c r="N31" s="39"/>
    </row>
    <row r="32" spans="1:14" x14ac:dyDescent="0.3">
      <c r="A32" s="33">
        <v>4</v>
      </c>
      <c r="B32" s="450" t="s">
        <v>58</v>
      </c>
      <c r="C32" s="451"/>
      <c r="D32" s="451"/>
      <c r="E32" s="451"/>
      <c r="F32" s="451"/>
      <c r="G32" s="451"/>
      <c r="H32" s="451"/>
      <c r="I32" s="451"/>
      <c r="J32" s="399"/>
      <c r="K32" s="34"/>
      <c r="L32" s="34"/>
      <c r="M32" s="34"/>
    </row>
    <row r="33" spans="1:14" x14ac:dyDescent="0.3">
      <c r="A33" s="33" t="s">
        <v>59</v>
      </c>
      <c r="B33" s="35" t="s">
        <v>60</v>
      </c>
      <c r="C33" s="36">
        <v>0</v>
      </c>
      <c r="D33" s="36">
        <v>0</v>
      </c>
      <c r="E33" s="25">
        <f>C33+D33</f>
        <v>0</v>
      </c>
      <c r="F33" s="36">
        <v>0</v>
      </c>
      <c r="G33" s="36">
        <v>0</v>
      </c>
      <c r="H33" s="25">
        <f>F33+G33</f>
        <v>0</v>
      </c>
      <c r="I33" s="25">
        <f>E33+H33</f>
        <v>0</v>
      </c>
      <c r="J33" s="25" t="s">
        <v>437</v>
      </c>
      <c r="K33" s="34"/>
      <c r="L33" s="34"/>
      <c r="M33" s="34"/>
    </row>
    <row r="34" spans="1:14" x14ac:dyDescent="0.3">
      <c r="A34" s="33" t="s">
        <v>61</v>
      </c>
      <c r="B34" s="35" t="s">
        <v>328</v>
      </c>
      <c r="C34" s="36">
        <v>0</v>
      </c>
      <c r="D34" s="36">
        <v>0</v>
      </c>
      <c r="E34" s="25">
        <f t="shared" ref="E34:E38" si="13">C34+D34</f>
        <v>0</v>
      </c>
      <c r="F34" s="36">
        <v>0</v>
      </c>
      <c r="G34" s="36">
        <v>0</v>
      </c>
      <c r="H34" s="25">
        <f t="shared" ref="H34:H38" si="14">F34+G34</f>
        <v>0</v>
      </c>
      <c r="I34" s="25">
        <f t="shared" ref="I34:I38" si="15">E34+H34</f>
        <v>0</v>
      </c>
      <c r="J34" s="25" t="s">
        <v>437</v>
      </c>
      <c r="K34" s="34"/>
      <c r="L34" s="34"/>
      <c r="M34" s="34"/>
    </row>
    <row r="35" spans="1:14" x14ac:dyDescent="0.3">
      <c r="A35" s="33" t="s">
        <v>62</v>
      </c>
      <c r="B35" s="35" t="s">
        <v>334</v>
      </c>
      <c r="C35" s="36">
        <v>0</v>
      </c>
      <c r="D35" s="36">
        <v>0</v>
      </c>
      <c r="E35" s="25">
        <f t="shared" si="13"/>
        <v>0</v>
      </c>
      <c r="F35" s="36">
        <v>0</v>
      </c>
      <c r="G35" s="36">
        <v>0</v>
      </c>
      <c r="H35" s="25">
        <f t="shared" si="14"/>
        <v>0</v>
      </c>
      <c r="I35" s="25">
        <f t="shared" si="15"/>
        <v>0</v>
      </c>
      <c r="J35" s="25" t="s">
        <v>437</v>
      </c>
      <c r="K35" s="34"/>
      <c r="L35" s="34"/>
      <c r="M35" s="34"/>
    </row>
    <row r="36" spans="1:14" ht="24" x14ac:dyDescent="0.3">
      <c r="A36" s="33" t="s">
        <v>330</v>
      </c>
      <c r="B36" s="35" t="s">
        <v>329</v>
      </c>
      <c r="C36" s="36">
        <v>0</v>
      </c>
      <c r="D36" s="36">
        <v>0</v>
      </c>
      <c r="E36" s="25">
        <f t="shared" si="13"/>
        <v>0</v>
      </c>
      <c r="F36" s="36">
        <v>0</v>
      </c>
      <c r="G36" s="36">
        <v>0</v>
      </c>
      <c r="H36" s="25">
        <f t="shared" si="14"/>
        <v>0</v>
      </c>
      <c r="I36" s="25">
        <f t="shared" si="15"/>
        <v>0</v>
      </c>
      <c r="J36" s="25" t="s">
        <v>437</v>
      </c>
      <c r="K36" s="34"/>
      <c r="L36" s="34"/>
      <c r="M36" s="34"/>
    </row>
    <row r="37" spans="1:14" x14ac:dyDescent="0.3">
      <c r="A37" s="33" t="s">
        <v>326</v>
      </c>
      <c r="B37" s="35" t="s">
        <v>327</v>
      </c>
      <c r="C37" s="36">
        <v>0</v>
      </c>
      <c r="D37" s="36">
        <v>0</v>
      </c>
      <c r="E37" s="25">
        <f t="shared" si="13"/>
        <v>0</v>
      </c>
      <c r="F37" s="36">
        <v>0</v>
      </c>
      <c r="G37" s="36">
        <v>0</v>
      </c>
      <c r="H37" s="25">
        <f t="shared" si="14"/>
        <v>0</v>
      </c>
      <c r="I37" s="25">
        <f t="shared" si="15"/>
        <v>0</v>
      </c>
      <c r="J37" s="25" t="s">
        <v>437</v>
      </c>
      <c r="K37" s="34"/>
      <c r="L37" s="34"/>
      <c r="M37" s="34"/>
    </row>
    <row r="38" spans="1:14" x14ac:dyDescent="0.3">
      <c r="A38" s="33" t="s">
        <v>325</v>
      </c>
      <c r="B38" s="35" t="s">
        <v>63</v>
      </c>
      <c r="C38" s="36">
        <v>0</v>
      </c>
      <c r="D38" s="36">
        <v>0</v>
      </c>
      <c r="E38" s="25">
        <f t="shared" si="13"/>
        <v>0</v>
      </c>
      <c r="F38" s="36">
        <v>0</v>
      </c>
      <c r="G38" s="36">
        <v>0</v>
      </c>
      <c r="H38" s="25">
        <f t="shared" si="14"/>
        <v>0</v>
      </c>
      <c r="I38" s="25">
        <f t="shared" si="15"/>
        <v>0</v>
      </c>
      <c r="J38" s="25" t="s">
        <v>437</v>
      </c>
      <c r="K38" s="34"/>
      <c r="L38" s="34"/>
      <c r="M38" s="34"/>
    </row>
    <row r="39" spans="1:14" s="40" customFormat="1" x14ac:dyDescent="0.3">
      <c r="A39" s="33"/>
      <c r="B39" s="37" t="s">
        <v>64</v>
      </c>
      <c r="C39" s="19">
        <f>SUM(C33:C38)</f>
        <v>0</v>
      </c>
      <c r="D39" s="19">
        <f>SUM(D33:D38)</f>
        <v>0</v>
      </c>
      <c r="E39" s="21">
        <f>C39+D39</f>
        <v>0</v>
      </c>
      <c r="F39" s="19">
        <f>SUM(F33:F38)</f>
        <v>0</v>
      </c>
      <c r="G39" s="19">
        <f>SUM(G33:G38)</f>
        <v>0</v>
      </c>
      <c r="H39" s="21">
        <f>F39+G39</f>
        <v>0</v>
      </c>
      <c r="I39" s="21">
        <f>E39+H39</f>
        <v>0</v>
      </c>
      <c r="J39" s="25" t="s">
        <v>437</v>
      </c>
      <c r="K39" s="38"/>
      <c r="L39" s="38"/>
      <c r="M39" s="38"/>
      <c r="N39" s="39"/>
    </row>
    <row r="40" spans="1:14" x14ac:dyDescent="0.3">
      <c r="A40" s="33" t="s">
        <v>65</v>
      </c>
      <c r="B40" s="450" t="s">
        <v>66</v>
      </c>
      <c r="C40" s="451"/>
      <c r="D40" s="451"/>
      <c r="E40" s="451"/>
      <c r="F40" s="451"/>
      <c r="G40" s="451"/>
      <c r="H40" s="451"/>
      <c r="I40" s="451"/>
      <c r="J40" s="399"/>
      <c r="K40" s="34"/>
      <c r="L40" s="34"/>
      <c r="M40" s="34"/>
    </row>
    <row r="41" spans="1:14" x14ac:dyDescent="0.3">
      <c r="A41" s="33" t="s">
        <v>67</v>
      </c>
      <c r="B41" s="35" t="s">
        <v>68</v>
      </c>
      <c r="C41" s="44">
        <f>C42+C43</f>
        <v>0</v>
      </c>
      <c r="D41" s="44">
        <f>D42+D43</f>
        <v>0</v>
      </c>
      <c r="E41" s="45">
        <f>C41+D41</f>
        <v>0</v>
      </c>
      <c r="F41" s="44">
        <f>F42+F43</f>
        <v>0</v>
      </c>
      <c r="G41" s="44">
        <f>G42+G43</f>
        <v>0</v>
      </c>
      <c r="H41" s="25">
        <f>F41+G41</f>
        <v>0</v>
      </c>
      <c r="I41" s="25">
        <f>E41+H41</f>
        <v>0</v>
      </c>
      <c r="J41" s="25" t="s">
        <v>437</v>
      </c>
      <c r="K41" s="34"/>
      <c r="L41" s="34"/>
      <c r="M41" s="34"/>
    </row>
    <row r="42" spans="1:14" x14ac:dyDescent="0.3">
      <c r="A42" s="33" t="s">
        <v>69</v>
      </c>
      <c r="B42" s="35" t="s">
        <v>70</v>
      </c>
      <c r="C42" s="36">
        <v>0</v>
      </c>
      <c r="D42" s="36">
        <v>0</v>
      </c>
      <c r="E42" s="45">
        <f t="shared" ref="E42:E46" si="16">C42+D42</f>
        <v>0</v>
      </c>
      <c r="F42" s="36">
        <v>0</v>
      </c>
      <c r="G42" s="36">
        <v>0</v>
      </c>
      <c r="H42" s="25">
        <f t="shared" ref="H42:H45" si="17">F42+G42</f>
        <v>0</v>
      </c>
      <c r="I42" s="25">
        <f t="shared" ref="I42:I45" si="18">E42+H42</f>
        <v>0</v>
      </c>
      <c r="J42" s="25" t="s">
        <v>437</v>
      </c>
      <c r="K42" s="34"/>
      <c r="L42" s="34"/>
      <c r="M42" s="34"/>
    </row>
    <row r="43" spans="1:14" x14ac:dyDescent="0.3">
      <c r="A43" s="33" t="s">
        <v>71</v>
      </c>
      <c r="B43" s="35" t="s">
        <v>72</v>
      </c>
      <c r="C43" s="36">
        <v>0</v>
      </c>
      <c r="D43" s="36">
        <v>0</v>
      </c>
      <c r="E43" s="45">
        <f t="shared" si="16"/>
        <v>0</v>
      </c>
      <c r="F43" s="36">
        <v>0</v>
      </c>
      <c r="G43" s="36">
        <v>0</v>
      </c>
      <c r="H43" s="25">
        <f t="shared" si="17"/>
        <v>0</v>
      </c>
      <c r="I43" s="25">
        <f t="shared" si="18"/>
        <v>0</v>
      </c>
      <c r="J43" s="25" t="s">
        <v>437</v>
      </c>
      <c r="K43" s="34"/>
      <c r="L43" s="34"/>
      <c r="M43" s="34"/>
    </row>
    <row r="44" spans="1:14" x14ac:dyDescent="0.3">
      <c r="A44" s="33" t="s">
        <v>331</v>
      </c>
      <c r="B44" s="35" t="s">
        <v>73</v>
      </c>
      <c r="C44" s="36">
        <v>0</v>
      </c>
      <c r="D44" s="36">
        <v>0</v>
      </c>
      <c r="E44" s="45">
        <f t="shared" si="16"/>
        <v>0</v>
      </c>
      <c r="F44" s="36">
        <v>0</v>
      </c>
      <c r="G44" s="36">
        <v>0</v>
      </c>
      <c r="H44" s="25">
        <f t="shared" si="17"/>
        <v>0</v>
      </c>
      <c r="I44" s="25">
        <f t="shared" si="18"/>
        <v>0</v>
      </c>
      <c r="J44" s="418" t="s">
        <v>438</v>
      </c>
      <c r="K44" s="419"/>
      <c r="L44" s="420"/>
      <c r="M44" s="34"/>
    </row>
    <row r="45" spans="1:14" x14ac:dyDescent="0.3">
      <c r="A45" s="33" t="s">
        <v>74</v>
      </c>
      <c r="B45" s="35" t="s">
        <v>75</v>
      </c>
      <c r="C45" s="36">
        <v>0</v>
      </c>
      <c r="D45" s="36">
        <v>0</v>
      </c>
      <c r="E45" s="45">
        <f t="shared" si="16"/>
        <v>0</v>
      </c>
      <c r="F45" s="36">
        <v>0</v>
      </c>
      <c r="G45" s="36">
        <v>0</v>
      </c>
      <c r="H45" s="25">
        <f t="shared" si="17"/>
        <v>0</v>
      </c>
      <c r="I45" s="25">
        <f t="shared" si="18"/>
        <v>0</v>
      </c>
      <c r="J45" s="25" t="s">
        <v>437</v>
      </c>
      <c r="K45" s="429" t="e">
        <f>E45/(E14+E17+E39)</f>
        <v>#DIV/0!</v>
      </c>
      <c r="L45" s="430" t="s">
        <v>441</v>
      </c>
      <c r="M45" s="34"/>
    </row>
    <row r="46" spans="1:14" x14ac:dyDescent="0.3">
      <c r="A46" s="33" t="s">
        <v>358</v>
      </c>
      <c r="B46" s="35" t="s">
        <v>359</v>
      </c>
      <c r="C46" s="36">
        <v>0</v>
      </c>
      <c r="D46" s="36">
        <v>0</v>
      </c>
      <c r="E46" s="45">
        <f t="shared" si="16"/>
        <v>0</v>
      </c>
      <c r="F46" s="36">
        <v>0</v>
      </c>
      <c r="G46" s="36">
        <v>0</v>
      </c>
      <c r="H46" s="25">
        <f t="shared" ref="H46" si="19">F46+G46</f>
        <v>0</v>
      </c>
      <c r="I46" s="25">
        <f t="shared" ref="I46" si="20">E46+H46</f>
        <v>0</v>
      </c>
      <c r="J46" s="418" t="s">
        <v>438</v>
      </c>
      <c r="K46" s="419"/>
      <c r="L46" s="420"/>
      <c r="M46" s="34"/>
    </row>
    <row r="47" spans="1:14" s="40" customFormat="1" x14ac:dyDescent="0.3">
      <c r="A47" s="33"/>
      <c r="B47" s="37" t="s">
        <v>76</v>
      </c>
      <c r="C47" s="19">
        <f>C41+C44+C45+C46</f>
        <v>0</v>
      </c>
      <c r="D47" s="19">
        <f>D41+D44+D45+D46</f>
        <v>0</v>
      </c>
      <c r="E47" s="21">
        <f>C47+D47</f>
        <v>0</v>
      </c>
      <c r="F47" s="19">
        <f>F41+F44+F45+F46</f>
        <v>0</v>
      </c>
      <c r="G47" s="19">
        <f>G41+G44+G45+G46</f>
        <v>0</v>
      </c>
      <c r="H47" s="21">
        <f>F47+G47</f>
        <v>0</v>
      </c>
      <c r="I47" s="21">
        <f>E47+H47</f>
        <v>0</v>
      </c>
      <c r="J47" s="21"/>
      <c r="K47" s="38"/>
      <c r="L47" s="38"/>
      <c r="M47" s="38"/>
      <c r="N47" s="39"/>
    </row>
    <row r="48" spans="1:14" x14ac:dyDescent="0.3">
      <c r="A48" s="33" t="s">
        <v>79</v>
      </c>
      <c r="B48" s="450" t="s">
        <v>360</v>
      </c>
      <c r="C48" s="451"/>
      <c r="D48" s="451"/>
      <c r="E48" s="451"/>
      <c r="F48" s="451"/>
      <c r="G48" s="451"/>
      <c r="H48" s="451"/>
      <c r="I48" s="451"/>
      <c r="J48" s="399"/>
      <c r="K48" s="34"/>
      <c r="L48" s="34"/>
      <c r="M48" s="34"/>
    </row>
    <row r="49" spans="1:14" x14ac:dyDescent="0.3">
      <c r="A49" s="33" t="s">
        <v>77</v>
      </c>
      <c r="B49" s="46" t="s">
        <v>361</v>
      </c>
      <c r="C49" s="36">
        <v>0</v>
      </c>
      <c r="D49" s="36">
        <v>0</v>
      </c>
      <c r="E49" s="25">
        <f>C49+D49</f>
        <v>0</v>
      </c>
      <c r="F49" s="36">
        <v>0</v>
      </c>
      <c r="G49" s="36">
        <v>0</v>
      </c>
      <c r="H49" s="25">
        <f>F49+G49</f>
        <v>0</v>
      </c>
      <c r="I49" s="25">
        <f>E49+H49</f>
        <v>0</v>
      </c>
      <c r="J49" s="25" t="s">
        <v>439</v>
      </c>
      <c r="K49" s="34"/>
      <c r="L49" s="34"/>
      <c r="M49" s="34"/>
    </row>
    <row r="50" spans="1:14" x14ac:dyDescent="0.3">
      <c r="A50" s="33" t="s">
        <v>362</v>
      </c>
      <c r="B50" s="46" t="s">
        <v>363</v>
      </c>
      <c r="C50" s="36">
        <v>0</v>
      </c>
      <c r="D50" s="36">
        <v>0</v>
      </c>
      <c r="E50" s="25">
        <f>C50+D50</f>
        <v>0</v>
      </c>
      <c r="F50" s="36">
        <v>0</v>
      </c>
      <c r="G50" s="36">
        <v>0</v>
      </c>
      <c r="H50" s="25">
        <f>F50+G50</f>
        <v>0</v>
      </c>
      <c r="I50" s="25">
        <f>E50+H50</f>
        <v>0</v>
      </c>
      <c r="J50" s="25" t="s">
        <v>439</v>
      </c>
      <c r="K50" s="34"/>
      <c r="L50" s="34"/>
      <c r="M50" s="34"/>
    </row>
    <row r="51" spans="1:14" s="40" customFormat="1" x14ac:dyDescent="0.3">
      <c r="A51" s="47"/>
      <c r="B51" s="37" t="s">
        <v>78</v>
      </c>
      <c r="C51" s="19">
        <f>SUM(C49:C50)</f>
        <v>0</v>
      </c>
      <c r="D51" s="19">
        <f>SUM(D49:D50)</f>
        <v>0</v>
      </c>
      <c r="E51" s="21">
        <f>C51+D51</f>
        <v>0</v>
      </c>
      <c r="F51" s="19">
        <f>SUM(F49:F50)</f>
        <v>0</v>
      </c>
      <c r="G51" s="19">
        <f>SUM(G49:G50)</f>
        <v>0</v>
      </c>
      <c r="H51" s="21">
        <f>F51+G51</f>
        <v>0</v>
      </c>
      <c r="I51" s="21">
        <f>E51+H51</f>
        <v>0</v>
      </c>
      <c r="J51" s="21"/>
      <c r="K51" s="38"/>
      <c r="L51" s="38"/>
      <c r="M51" s="38"/>
      <c r="N51" s="39"/>
    </row>
    <row r="52" spans="1:14" s="53" customFormat="1" ht="21" customHeight="1" x14ac:dyDescent="0.3">
      <c r="A52" s="48"/>
      <c r="B52" s="49" t="s">
        <v>80</v>
      </c>
      <c r="C52" s="50">
        <f>C51+C47+C39+C31+C17+C14</f>
        <v>0</v>
      </c>
      <c r="D52" s="50">
        <f>D51+D47+D39+D31+D17+D14</f>
        <v>0</v>
      </c>
      <c r="E52" s="50">
        <f>C52+D52</f>
        <v>0</v>
      </c>
      <c r="F52" s="50">
        <f>F51+F47+F39+F31+F17+F14</f>
        <v>0</v>
      </c>
      <c r="G52" s="50">
        <f>G51+G47+G39+G31+G17+G14</f>
        <v>0</v>
      </c>
      <c r="H52" s="50">
        <f>F52+G52</f>
        <v>0</v>
      </c>
      <c r="I52" s="50">
        <f>E52+H52</f>
        <v>0</v>
      </c>
      <c r="J52" s="50"/>
      <c r="K52" s="51"/>
      <c r="L52" s="51"/>
      <c r="M52" s="51"/>
      <c r="N52" s="52"/>
    </row>
    <row r="53" spans="1:14" ht="10.5" customHeight="1" x14ac:dyDescent="0.3">
      <c r="A53" s="54"/>
      <c r="B53" s="55" t="s">
        <v>81</v>
      </c>
      <c r="C53" s="56"/>
      <c r="D53" s="56"/>
      <c r="E53" s="57"/>
      <c r="F53" s="56"/>
      <c r="G53" s="56"/>
      <c r="H53" s="57"/>
      <c r="I53" s="57"/>
      <c r="J53" s="57"/>
      <c r="K53" s="27"/>
      <c r="L53" s="27"/>
      <c r="M53" s="27"/>
    </row>
    <row r="54" spans="1:14" x14ac:dyDescent="0.3">
      <c r="A54" s="58"/>
      <c r="B54" s="59" t="s">
        <v>82</v>
      </c>
      <c r="C54" s="36">
        <f>C11+C12+C13+C17+C33+C34+C42</f>
        <v>0</v>
      </c>
      <c r="D54" s="36">
        <f>D11+D12+D13+D17+D33+D34+D42</f>
        <v>0</v>
      </c>
      <c r="E54" s="60">
        <f>C54+D54</f>
        <v>0</v>
      </c>
      <c r="F54" s="36">
        <f>F11+F12+F13+F17+F33+F34+F42</f>
        <v>0</v>
      </c>
      <c r="G54" s="36">
        <f>G11+G12+G13+G17+G33+G34+G42</f>
        <v>0</v>
      </c>
      <c r="H54" s="60">
        <f>F54+G54</f>
        <v>0</v>
      </c>
      <c r="I54" s="61">
        <f>E54+H54</f>
        <v>0</v>
      </c>
      <c r="J54" s="61"/>
      <c r="K54" s="62"/>
      <c r="L54" s="62"/>
      <c r="M54" s="62"/>
      <c r="N54" s="16"/>
    </row>
    <row r="55" spans="1:14" s="15" customFormat="1" ht="13.8" x14ac:dyDescent="0.25">
      <c r="A55" s="63"/>
      <c r="B55" s="12"/>
      <c r="C55" s="13"/>
      <c r="D55" s="13"/>
      <c r="E55" s="14"/>
      <c r="F55" s="13"/>
      <c r="G55" s="13"/>
      <c r="H55" s="14"/>
      <c r="I55" s="14"/>
      <c r="J55" s="14"/>
    </row>
    <row r="56" spans="1:14" s="15" customFormat="1" ht="13.8" x14ac:dyDescent="0.25">
      <c r="A56" s="63"/>
      <c r="B56" s="421" t="s">
        <v>446</v>
      </c>
      <c r="C56" s="13"/>
      <c r="D56" s="13"/>
      <c r="E56" s="422">
        <f>E14+E17+E19+E20+E21+E22+E23+E28+E39+E41+E45</f>
        <v>0</v>
      </c>
      <c r="F56" s="13"/>
      <c r="G56" s="13"/>
      <c r="H56" s="14"/>
      <c r="I56" s="14"/>
      <c r="J56" s="14"/>
    </row>
    <row r="57" spans="1:14" x14ac:dyDescent="0.3">
      <c r="A57" s="64"/>
      <c r="B57" s="421" t="s">
        <v>447</v>
      </c>
      <c r="E57" s="422">
        <f>E24+E25+E44+E46</f>
        <v>0</v>
      </c>
      <c r="F57" s="425" t="e">
        <f>E57/E56</f>
        <v>#DIV/0!</v>
      </c>
      <c r="G57" s="423" t="s">
        <v>442</v>
      </c>
      <c r="K57" s="16"/>
      <c r="L57" s="16"/>
      <c r="M57" s="16"/>
      <c r="N57" s="16"/>
    </row>
    <row r="58" spans="1:14" ht="15.6" x14ac:dyDescent="0.3">
      <c r="A58" s="65"/>
      <c r="B58" s="361" t="s">
        <v>318</v>
      </c>
      <c r="K58" s="16"/>
      <c r="L58" s="16"/>
      <c r="M58" s="16"/>
      <c r="N58" s="16"/>
    </row>
    <row r="59" spans="1:14" x14ac:dyDescent="0.3">
      <c r="A59" s="65"/>
      <c r="B59" s="66"/>
      <c r="K59" s="16"/>
      <c r="L59" s="16"/>
      <c r="M59" s="16"/>
      <c r="N59" s="16"/>
    </row>
    <row r="60" spans="1:14" ht="26.4" x14ac:dyDescent="0.3">
      <c r="A60" s="67" t="s">
        <v>83</v>
      </c>
      <c r="B60" s="68" t="s">
        <v>84</v>
      </c>
      <c r="C60" s="20"/>
      <c r="K60" s="16"/>
      <c r="L60" s="16"/>
      <c r="M60" s="16"/>
      <c r="N60" s="16"/>
    </row>
    <row r="61" spans="1:14" x14ac:dyDescent="0.3">
      <c r="A61" s="68" t="s">
        <v>85</v>
      </c>
      <c r="B61" s="68" t="s">
        <v>86</v>
      </c>
      <c r="C61" s="69">
        <f>I52</f>
        <v>0</v>
      </c>
      <c r="D61" s="452"/>
      <c r="E61" s="453"/>
      <c r="F61" s="453"/>
      <c r="G61" s="453"/>
      <c r="H61" s="453"/>
      <c r="K61" s="16"/>
      <c r="L61" s="16"/>
      <c r="M61" s="16"/>
      <c r="N61" s="16"/>
    </row>
    <row r="62" spans="1:14" x14ac:dyDescent="0.3">
      <c r="A62" s="70" t="s">
        <v>87</v>
      </c>
      <c r="B62" s="70" t="s">
        <v>88</v>
      </c>
      <c r="C62" s="20">
        <f>H52</f>
        <v>0</v>
      </c>
      <c r="K62" s="16"/>
      <c r="L62" s="16"/>
      <c r="M62" s="16"/>
      <c r="N62" s="16"/>
    </row>
    <row r="63" spans="1:14" x14ac:dyDescent="0.3">
      <c r="A63" s="70" t="s">
        <v>89</v>
      </c>
      <c r="B63" s="70" t="s">
        <v>90</v>
      </c>
      <c r="C63" s="20">
        <f>C61-C62</f>
        <v>0</v>
      </c>
      <c r="K63" s="16"/>
      <c r="L63" s="16"/>
      <c r="M63" s="16"/>
      <c r="N63" s="16"/>
    </row>
    <row r="64" spans="1:14" x14ac:dyDescent="0.3">
      <c r="A64" s="68" t="s">
        <v>91</v>
      </c>
      <c r="B64" s="68" t="s">
        <v>92</v>
      </c>
      <c r="C64" s="69">
        <f>SUM(C65:C66)</f>
        <v>0</v>
      </c>
      <c r="D64" s="71"/>
      <c r="K64" s="16"/>
      <c r="L64" s="16"/>
      <c r="M64" s="16"/>
      <c r="N64" s="16"/>
    </row>
    <row r="65" spans="1:14" x14ac:dyDescent="0.3">
      <c r="A65" s="70" t="s">
        <v>87</v>
      </c>
      <c r="B65" s="70" t="s">
        <v>93</v>
      </c>
      <c r="C65" s="434"/>
      <c r="D65" s="424" t="e">
        <f>C65/C63</f>
        <v>#DIV/0!</v>
      </c>
      <c r="E65" s="73" t="s">
        <v>443</v>
      </c>
      <c r="G65" s="74"/>
      <c r="K65" s="16"/>
      <c r="L65" s="16"/>
      <c r="M65" s="16"/>
      <c r="N65" s="16"/>
    </row>
    <row r="66" spans="1:14" x14ac:dyDescent="0.3">
      <c r="A66" s="70" t="s">
        <v>89</v>
      </c>
      <c r="B66" s="70" t="s">
        <v>94</v>
      </c>
      <c r="C66" s="72">
        <f>H52</f>
        <v>0</v>
      </c>
      <c r="G66" s="74"/>
      <c r="K66" s="16"/>
      <c r="L66" s="16"/>
      <c r="M66" s="16"/>
      <c r="N66" s="16"/>
    </row>
    <row r="67" spans="1:14" x14ac:dyDescent="0.3">
      <c r="A67" s="68" t="s">
        <v>95</v>
      </c>
      <c r="B67" s="68" t="s">
        <v>96</v>
      </c>
      <c r="C67" s="69">
        <f>C63-C65</f>
        <v>0</v>
      </c>
      <c r="K67" s="16"/>
      <c r="L67" s="16"/>
      <c r="M67" s="16"/>
      <c r="N67" s="16"/>
    </row>
    <row r="68" spans="1:14" x14ac:dyDescent="0.3">
      <c r="K68" s="16"/>
      <c r="L68" s="16"/>
      <c r="M68" s="16"/>
      <c r="N68" s="16"/>
    </row>
    <row r="69" spans="1:14" x14ac:dyDescent="0.3">
      <c r="K69" s="16"/>
      <c r="L69" s="16"/>
      <c r="M69" s="16"/>
      <c r="N69" s="16"/>
    </row>
    <row r="70" spans="1:14" x14ac:dyDescent="0.3">
      <c r="C70" s="75"/>
      <c r="D70" s="76"/>
      <c r="E70" s="76"/>
      <c r="F70" s="76"/>
      <c r="G70" s="76"/>
      <c r="H70" s="76"/>
      <c r="I70" s="76"/>
      <c r="J70" s="76"/>
      <c r="K70" s="76"/>
      <c r="L70" s="76"/>
      <c r="M70" s="77"/>
      <c r="N70" s="77"/>
    </row>
    <row r="71" spans="1:14" x14ac:dyDescent="0.3">
      <c r="D71" s="78"/>
      <c r="E71" s="79"/>
      <c r="F71" s="78"/>
      <c r="G71" s="78"/>
      <c r="H71" s="79"/>
      <c r="I71" s="79"/>
      <c r="J71" s="79"/>
      <c r="K71" s="80"/>
      <c r="L71" s="80"/>
      <c r="M71" s="81"/>
      <c r="N71" s="81"/>
    </row>
    <row r="72" spans="1:14" x14ac:dyDescent="0.3">
      <c r="D72" s="78"/>
      <c r="E72" s="79"/>
      <c r="F72" s="78"/>
      <c r="G72" s="78"/>
      <c r="H72" s="79"/>
      <c r="I72" s="79"/>
      <c r="J72" s="79"/>
      <c r="K72" s="80"/>
      <c r="L72" s="80"/>
      <c r="M72" s="80"/>
      <c r="N72" s="80"/>
    </row>
  </sheetData>
  <mergeCells count="10">
    <mergeCell ref="A1:I1"/>
    <mergeCell ref="C6:D6"/>
    <mergeCell ref="F6:G6"/>
    <mergeCell ref="B9:I9"/>
    <mergeCell ref="B15:I15"/>
    <mergeCell ref="B18:I18"/>
    <mergeCell ref="B32:I32"/>
    <mergeCell ref="B40:I40"/>
    <mergeCell ref="B48:I48"/>
    <mergeCell ref="D61:H61"/>
  </mergeCells>
  <conditionalFormatting sqref="D65:E65">
    <cfRule type="containsText" dxfId="14" priority="1" operator="containsText" text="CORECT">
      <formula>NOT(ISERROR(SEARCH("CORECT",D65)))</formula>
    </cfRule>
    <cfRule type="containsText" dxfId="13" priority="2" operator="containsText" text="INCORECT">
      <formula>NOT(ISERROR(SEARCH("INCORECT",D65)))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4BB2-ABC4-4EF3-8437-D9506E91B7B7}">
  <sheetPr>
    <tabColor theme="9" tint="0.39997558519241921"/>
  </sheetPr>
  <dimension ref="A1:G79"/>
  <sheetViews>
    <sheetView topLeftCell="A41" workbookViewId="0">
      <selection activeCell="I79" sqref="I79"/>
    </sheetView>
  </sheetViews>
  <sheetFormatPr defaultRowHeight="14.4" x14ac:dyDescent="0.3"/>
  <cols>
    <col min="2" max="2" width="58.21875" customWidth="1"/>
    <col min="3" max="3" width="13.5546875" style="393" customWidth="1"/>
    <col min="4" max="4" width="15.6640625" customWidth="1"/>
    <col min="5" max="5" width="15.33203125" customWidth="1"/>
    <col min="6" max="6" width="14.77734375" style="436" customWidth="1"/>
    <col min="7" max="7" width="11.21875" style="436" customWidth="1"/>
    <col min="8" max="8" width="8.88671875" customWidth="1"/>
  </cols>
  <sheetData>
    <row r="1" spans="1:7" ht="20.399999999999999" x14ac:dyDescent="0.35">
      <c r="A1" s="464" t="s">
        <v>342</v>
      </c>
      <c r="B1" s="464"/>
      <c r="C1" s="464"/>
      <c r="D1" s="464"/>
      <c r="E1" s="464"/>
    </row>
    <row r="2" spans="1:7" ht="20.399999999999999" x14ac:dyDescent="0.35">
      <c r="A2" s="375"/>
      <c r="B2" s="375"/>
      <c r="C2" s="392"/>
      <c r="D2" s="375"/>
      <c r="E2" s="375"/>
    </row>
    <row r="3" spans="1:7" ht="20.399999999999999" x14ac:dyDescent="0.35">
      <c r="A3" s="375"/>
      <c r="B3" s="375"/>
      <c r="C3" s="392"/>
      <c r="D3" s="375"/>
      <c r="E3" s="375"/>
    </row>
    <row r="4" spans="1:7" ht="20.399999999999999" x14ac:dyDescent="0.35">
      <c r="A4" s="375"/>
      <c r="B4" s="375"/>
      <c r="C4" s="392"/>
      <c r="D4" s="375"/>
      <c r="E4" s="375"/>
    </row>
    <row r="5" spans="1:7" ht="15" thickBot="1" x14ac:dyDescent="0.35"/>
    <row r="6" spans="1:7" ht="24" x14ac:dyDescent="0.3">
      <c r="A6" s="467" t="s">
        <v>365</v>
      </c>
      <c r="B6" s="469" t="s">
        <v>366</v>
      </c>
      <c r="C6" s="394" t="s">
        <v>367</v>
      </c>
      <c r="D6" s="378" t="s">
        <v>368</v>
      </c>
      <c r="E6" s="387" t="s">
        <v>369</v>
      </c>
      <c r="F6" s="437" t="s">
        <v>435</v>
      </c>
      <c r="G6" s="438" t="s">
        <v>448</v>
      </c>
    </row>
    <row r="7" spans="1:7" ht="15" thickBot="1" x14ac:dyDescent="0.35">
      <c r="A7" s="468"/>
      <c r="B7" s="470"/>
      <c r="C7" s="395" t="s">
        <v>235</v>
      </c>
      <c r="D7" s="379" t="s">
        <v>235</v>
      </c>
      <c r="E7" s="380" t="s">
        <v>235</v>
      </c>
      <c r="F7" s="380" t="s">
        <v>235</v>
      </c>
      <c r="G7" s="380" t="s">
        <v>235</v>
      </c>
    </row>
    <row r="8" spans="1:7" ht="15" thickBot="1" x14ac:dyDescent="0.35">
      <c r="A8" s="388">
        <v>1</v>
      </c>
      <c r="B8" s="389">
        <v>2</v>
      </c>
      <c r="C8" s="396">
        <v>3</v>
      </c>
      <c r="D8" s="389">
        <v>4</v>
      </c>
      <c r="E8" s="389">
        <v>5</v>
      </c>
      <c r="F8" s="390">
        <v>6</v>
      </c>
      <c r="G8" s="391">
        <v>7</v>
      </c>
    </row>
    <row r="9" spans="1:7" x14ac:dyDescent="0.3">
      <c r="A9" s="465" t="s">
        <v>370</v>
      </c>
      <c r="B9" s="466"/>
      <c r="C9" s="466"/>
      <c r="D9" s="466"/>
      <c r="E9" s="466"/>
      <c r="F9" s="466"/>
      <c r="G9" s="466"/>
    </row>
    <row r="10" spans="1:7" x14ac:dyDescent="0.3">
      <c r="A10" s="381">
        <v>1.1000000000000001</v>
      </c>
      <c r="B10" s="382" t="s">
        <v>371</v>
      </c>
      <c r="C10" s="397">
        <v>0</v>
      </c>
      <c r="D10" s="383">
        <f>C10*19%</f>
        <v>0</v>
      </c>
      <c r="E10" s="383">
        <f>C10+D10</f>
        <v>0</v>
      </c>
      <c r="F10" s="383">
        <f>'Buget cerere'!I10</f>
        <v>0</v>
      </c>
      <c r="G10" s="383">
        <f>E10-F10</f>
        <v>0</v>
      </c>
    </row>
    <row r="11" spans="1:7" x14ac:dyDescent="0.3">
      <c r="A11" s="381">
        <v>1.2</v>
      </c>
      <c r="B11" s="382" t="s">
        <v>42</v>
      </c>
      <c r="C11" s="397">
        <v>0</v>
      </c>
      <c r="D11" s="383">
        <f t="shared" ref="D11:D13" si="0">C11*19%</f>
        <v>0</v>
      </c>
      <c r="E11" s="383">
        <f t="shared" ref="E11:E13" si="1">C11+D11</f>
        <v>0</v>
      </c>
      <c r="F11" s="383">
        <f>'Buget cerere'!I11</f>
        <v>0</v>
      </c>
      <c r="G11" s="383">
        <f t="shared" ref="G11:G14" si="2">E11-F11</f>
        <v>0</v>
      </c>
    </row>
    <row r="12" spans="1:7" ht="13.8" customHeight="1" x14ac:dyDescent="0.3">
      <c r="A12" s="381">
        <v>1.3</v>
      </c>
      <c r="B12" s="384" t="s">
        <v>372</v>
      </c>
      <c r="C12" s="397">
        <v>0</v>
      </c>
      <c r="D12" s="383">
        <f t="shared" si="0"/>
        <v>0</v>
      </c>
      <c r="E12" s="383">
        <f t="shared" si="1"/>
        <v>0</v>
      </c>
      <c r="F12" s="383">
        <f>'Buget cerere'!I12</f>
        <v>0</v>
      </c>
      <c r="G12" s="383">
        <f t="shared" si="2"/>
        <v>0</v>
      </c>
    </row>
    <row r="13" spans="1:7" x14ac:dyDescent="0.3">
      <c r="A13" s="381">
        <v>1.4</v>
      </c>
      <c r="B13" s="382" t="s">
        <v>373</v>
      </c>
      <c r="C13" s="397"/>
      <c r="D13" s="383">
        <f t="shared" si="0"/>
        <v>0</v>
      </c>
      <c r="E13" s="383">
        <f t="shared" si="1"/>
        <v>0</v>
      </c>
      <c r="F13" s="383">
        <f>'Buget cerere'!I13</f>
        <v>0</v>
      </c>
      <c r="G13" s="383">
        <f t="shared" si="2"/>
        <v>0</v>
      </c>
    </row>
    <row r="14" spans="1:7" x14ac:dyDescent="0.3">
      <c r="A14" s="460" t="s">
        <v>374</v>
      </c>
      <c r="B14" s="460"/>
      <c r="C14" s="398">
        <f>SUM(C10:C13)</f>
        <v>0</v>
      </c>
      <c r="D14" s="385">
        <f t="shared" ref="D14:E14" si="3">SUM(D10:D13)</f>
        <v>0</v>
      </c>
      <c r="E14" s="385">
        <f t="shared" si="3"/>
        <v>0</v>
      </c>
      <c r="F14" s="385">
        <f>'Buget cerere'!I14</f>
        <v>0</v>
      </c>
      <c r="G14" s="383">
        <f t="shared" si="2"/>
        <v>0</v>
      </c>
    </row>
    <row r="15" spans="1:7" ht="14.4" customHeight="1" x14ac:dyDescent="0.3">
      <c r="A15" s="457" t="s">
        <v>375</v>
      </c>
      <c r="B15" s="458"/>
      <c r="C15" s="458"/>
      <c r="D15" s="458"/>
      <c r="E15" s="458"/>
      <c r="F15" s="458"/>
      <c r="G15" s="459"/>
    </row>
    <row r="16" spans="1:7" x14ac:dyDescent="0.3">
      <c r="A16" s="381">
        <v>2.1</v>
      </c>
      <c r="B16" s="382" t="s">
        <v>48</v>
      </c>
      <c r="C16" s="397">
        <v>0</v>
      </c>
      <c r="D16" s="383">
        <f>C16*19%</f>
        <v>0</v>
      </c>
      <c r="E16" s="383">
        <f>C16+D16</f>
        <v>0</v>
      </c>
      <c r="F16" s="383">
        <f>'Buget cerere'!I16</f>
        <v>0</v>
      </c>
      <c r="G16" s="383">
        <f>E16-F16</f>
        <v>0</v>
      </c>
    </row>
    <row r="17" spans="1:7" x14ac:dyDescent="0.3">
      <c r="A17" s="381">
        <v>2.2000000000000002</v>
      </c>
      <c r="B17" s="382"/>
      <c r="C17" s="397">
        <v>0</v>
      </c>
      <c r="D17" s="383">
        <f t="shared" ref="D17:D18" si="4">C17*19%</f>
        <v>0</v>
      </c>
      <c r="E17" s="383">
        <f t="shared" ref="E17:E18" si="5">C17+D17</f>
        <v>0</v>
      </c>
      <c r="F17" s="382"/>
      <c r="G17" s="382"/>
    </row>
    <row r="18" spans="1:7" x14ac:dyDescent="0.3">
      <c r="A18" s="381">
        <v>2.2999999999999998</v>
      </c>
      <c r="B18" s="384"/>
      <c r="C18" s="397">
        <v>0</v>
      </c>
      <c r="D18" s="383">
        <f t="shared" si="4"/>
        <v>0</v>
      </c>
      <c r="E18" s="383">
        <f t="shared" si="5"/>
        <v>0</v>
      </c>
      <c r="F18" s="382"/>
      <c r="G18" s="382"/>
    </row>
    <row r="19" spans="1:7" x14ac:dyDescent="0.3">
      <c r="A19" s="460" t="s">
        <v>376</v>
      </c>
      <c r="B19" s="460"/>
      <c r="C19" s="398">
        <f>SUM(C16:C18)</f>
        <v>0</v>
      </c>
      <c r="D19" s="385">
        <f t="shared" ref="D19:E19" si="6">SUM(D16:D18)</f>
        <v>0</v>
      </c>
      <c r="E19" s="385">
        <f t="shared" si="6"/>
        <v>0</v>
      </c>
      <c r="F19" s="385">
        <f>'Buget cerere'!I17</f>
        <v>0</v>
      </c>
      <c r="G19" s="383">
        <f>E19-F19</f>
        <v>0</v>
      </c>
    </row>
    <row r="20" spans="1:7" ht="14.4" customHeight="1" x14ac:dyDescent="0.3">
      <c r="A20" s="457" t="s">
        <v>377</v>
      </c>
      <c r="B20" s="458"/>
      <c r="C20" s="458"/>
      <c r="D20" s="458"/>
      <c r="E20" s="458"/>
      <c r="F20" s="458"/>
      <c r="G20" s="459"/>
    </row>
    <row r="21" spans="1:7" x14ac:dyDescent="0.3">
      <c r="A21" s="381">
        <v>3.1</v>
      </c>
      <c r="B21" s="382" t="s">
        <v>378</v>
      </c>
      <c r="C21" s="398">
        <f>SUM(C22:C24)</f>
        <v>0</v>
      </c>
      <c r="D21" s="385">
        <f t="shared" ref="D21:E21" si="7">SUM(D22:D24)</f>
        <v>0</v>
      </c>
      <c r="E21" s="385">
        <f t="shared" si="7"/>
        <v>0</v>
      </c>
      <c r="F21" s="383">
        <f>'Buget cerere'!I19</f>
        <v>0</v>
      </c>
      <c r="G21" s="383">
        <f>E21-F21</f>
        <v>0</v>
      </c>
    </row>
    <row r="22" spans="1:7" x14ac:dyDescent="0.3">
      <c r="A22" s="386" t="s">
        <v>396</v>
      </c>
      <c r="B22" s="382" t="s">
        <v>395</v>
      </c>
      <c r="C22" s="397">
        <v>0</v>
      </c>
      <c r="D22" s="383">
        <f t="shared" ref="D22:D43" si="8">C22*19%</f>
        <v>0</v>
      </c>
      <c r="E22" s="383">
        <f t="shared" ref="E22:E43" si="9">C22+D22</f>
        <v>0</v>
      </c>
      <c r="F22" s="383"/>
      <c r="G22" s="382"/>
    </row>
    <row r="23" spans="1:7" x14ac:dyDescent="0.3">
      <c r="A23" s="386" t="s">
        <v>398</v>
      </c>
      <c r="B23" s="382" t="s">
        <v>397</v>
      </c>
      <c r="C23" s="397">
        <v>0</v>
      </c>
      <c r="D23" s="383">
        <f t="shared" si="8"/>
        <v>0</v>
      </c>
      <c r="E23" s="383">
        <f t="shared" si="9"/>
        <v>0</v>
      </c>
      <c r="F23" s="383"/>
      <c r="G23" s="382"/>
    </row>
    <row r="24" spans="1:7" x14ac:dyDescent="0.3">
      <c r="A24" s="386" t="s">
        <v>400</v>
      </c>
      <c r="B24" s="382" t="s">
        <v>399</v>
      </c>
      <c r="C24" s="397">
        <v>0</v>
      </c>
      <c r="D24" s="383">
        <f t="shared" si="8"/>
        <v>0</v>
      </c>
      <c r="E24" s="383">
        <f t="shared" si="9"/>
        <v>0</v>
      </c>
      <c r="F24" s="383"/>
      <c r="G24" s="382"/>
    </row>
    <row r="25" spans="1:7" ht="24.6" x14ac:dyDescent="0.3">
      <c r="A25" s="381">
        <v>3.2</v>
      </c>
      <c r="B25" s="384" t="s">
        <v>379</v>
      </c>
      <c r="C25" s="397">
        <v>0</v>
      </c>
      <c r="D25" s="383">
        <f t="shared" si="8"/>
        <v>0</v>
      </c>
      <c r="E25" s="383">
        <f t="shared" si="9"/>
        <v>0</v>
      </c>
      <c r="F25" s="383">
        <f>'Buget cerere'!I20</f>
        <v>0</v>
      </c>
      <c r="G25" s="383">
        <f t="shared" ref="G25:G28" si="10">E25-F25</f>
        <v>0</v>
      </c>
    </row>
    <row r="26" spans="1:7" x14ac:dyDescent="0.3">
      <c r="A26" s="381">
        <v>3.3</v>
      </c>
      <c r="B26" s="382" t="s">
        <v>380</v>
      </c>
      <c r="C26" s="397">
        <v>0</v>
      </c>
      <c r="D26" s="383">
        <f t="shared" si="8"/>
        <v>0</v>
      </c>
      <c r="E26" s="383">
        <f t="shared" si="9"/>
        <v>0</v>
      </c>
      <c r="F26" s="383">
        <f>'Buget cerere'!I21</f>
        <v>0</v>
      </c>
      <c r="G26" s="383">
        <f t="shared" si="10"/>
        <v>0</v>
      </c>
    </row>
    <row r="27" spans="1:7" x14ac:dyDescent="0.3">
      <c r="A27" s="381">
        <v>3.4</v>
      </c>
      <c r="B27" s="382" t="s">
        <v>381</v>
      </c>
      <c r="C27" s="397">
        <v>0</v>
      </c>
      <c r="D27" s="383">
        <f t="shared" si="8"/>
        <v>0</v>
      </c>
      <c r="E27" s="383">
        <f t="shared" si="9"/>
        <v>0</v>
      </c>
      <c r="F27" s="383">
        <f>'Buget cerere'!I22</f>
        <v>0</v>
      </c>
      <c r="G27" s="383">
        <f t="shared" si="10"/>
        <v>0</v>
      </c>
    </row>
    <row r="28" spans="1:7" x14ac:dyDescent="0.3">
      <c r="A28" s="381">
        <v>3.5</v>
      </c>
      <c r="B28" s="382" t="s">
        <v>345</v>
      </c>
      <c r="C28" s="398">
        <f>SUM(C29:C34)</f>
        <v>0</v>
      </c>
      <c r="D28" s="385">
        <f>SUM(D29:D34)</f>
        <v>0</v>
      </c>
      <c r="E28" s="385">
        <f>SUM(E29:E34)</f>
        <v>0</v>
      </c>
      <c r="F28" s="383">
        <f>'Buget cerere'!I23</f>
        <v>0</v>
      </c>
      <c r="G28" s="383">
        <f t="shared" si="10"/>
        <v>0</v>
      </c>
    </row>
    <row r="29" spans="1:7" x14ac:dyDescent="0.3">
      <c r="A29" s="386" t="s">
        <v>402</v>
      </c>
      <c r="B29" s="384" t="s">
        <v>401</v>
      </c>
      <c r="C29" s="397">
        <v>0</v>
      </c>
      <c r="D29" s="383">
        <f t="shared" si="8"/>
        <v>0</v>
      </c>
      <c r="E29" s="383">
        <f t="shared" si="9"/>
        <v>0</v>
      </c>
      <c r="F29" s="383"/>
      <c r="G29" s="382"/>
    </row>
    <row r="30" spans="1:7" x14ac:dyDescent="0.3">
      <c r="A30" s="386" t="s">
        <v>404</v>
      </c>
      <c r="B30" s="384" t="s">
        <v>403</v>
      </c>
      <c r="C30" s="397">
        <v>0</v>
      </c>
      <c r="D30" s="383">
        <f t="shared" si="8"/>
        <v>0</v>
      </c>
      <c r="E30" s="383">
        <f t="shared" si="9"/>
        <v>0</v>
      </c>
      <c r="F30" s="383"/>
      <c r="G30" s="382"/>
    </row>
    <row r="31" spans="1:7" ht="24.6" x14ac:dyDescent="0.3">
      <c r="A31" s="386" t="s">
        <v>406</v>
      </c>
      <c r="B31" s="384" t="s">
        <v>405</v>
      </c>
      <c r="C31" s="397">
        <v>0</v>
      </c>
      <c r="D31" s="383">
        <f t="shared" si="8"/>
        <v>0</v>
      </c>
      <c r="E31" s="383">
        <f t="shared" si="9"/>
        <v>0</v>
      </c>
      <c r="F31" s="383"/>
      <c r="G31" s="382"/>
    </row>
    <row r="32" spans="1:7" ht="24.6" x14ac:dyDescent="0.3">
      <c r="A32" s="386" t="s">
        <v>407</v>
      </c>
      <c r="B32" s="384" t="s">
        <v>408</v>
      </c>
      <c r="C32" s="397">
        <v>0</v>
      </c>
      <c r="D32" s="383">
        <f t="shared" si="8"/>
        <v>0</v>
      </c>
      <c r="E32" s="383">
        <f t="shared" si="9"/>
        <v>0</v>
      </c>
      <c r="F32" s="383"/>
      <c r="G32" s="382"/>
    </row>
    <row r="33" spans="1:7" ht="24.6" x14ac:dyDescent="0.3">
      <c r="A33" s="386" t="s">
        <v>410</v>
      </c>
      <c r="B33" s="384" t="s">
        <v>409</v>
      </c>
      <c r="C33" s="397">
        <v>0</v>
      </c>
      <c r="D33" s="383">
        <f t="shared" si="8"/>
        <v>0</v>
      </c>
      <c r="E33" s="383">
        <f t="shared" si="9"/>
        <v>0</v>
      </c>
      <c r="F33" s="383"/>
      <c r="G33" s="382"/>
    </row>
    <row r="34" spans="1:7" x14ac:dyDescent="0.3">
      <c r="A34" s="386" t="s">
        <v>412</v>
      </c>
      <c r="B34" s="384" t="s">
        <v>411</v>
      </c>
      <c r="C34" s="397">
        <v>0</v>
      </c>
      <c r="D34" s="383">
        <f t="shared" si="8"/>
        <v>0</v>
      </c>
      <c r="E34" s="383">
        <f t="shared" si="9"/>
        <v>0</v>
      </c>
      <c r="F34" s="383"/>
      <c r="G34" s="382"/>
    </row>
    <row r="35" spans="1:7" x14ac:dyDescent="0.3">
      <c r="A35" s="381">
        <v>3.6</v>
      </c>
      <c r="B35" s="384" t="s">
        <v>382</v>
      </c>
      <c r="C35" s="397">
        <v>0</v>
      </c>
      <c r="D35" s="383">
        <f t="shared" si="8"/>
        <v>0</v>
      </c>
      <c r="E35" s="383">
        <f t="shared" si="9"/>
        <v>0</v>
      </c>
      <c r="F35" s="383">
        <f>'Buget cerere'!I24</f>
        <v>0</v>
      </c>
      <c r="G35" s="383">
        <f t="shared" ref="G35:G40" si="11">E35-F35</f>
        <v>0</v>
      </c>
    </row>
    <row r="36" spans="1:7" x14ac:dyDescent="0.3">
      <c r="A36" s="381">
        <v>3.7</v>
      </c>
      <c r="B36" s="384" t="s">
        <v>348</v>
      </c>
      <c r="C36" s="398">
        <f>SUM(C37:C38)</f>
        <v>0</v>
      </c>
      <c r="D36" s="385">
        <f t="shared" ref="D36:E36" si="12">SUM(D37:D38)</f>
        <v>0</v>
      </c>
      <c r="E36" s="385">
        <f t="shared" si="12"/>
        <v>0</v>
      </c>
      <c r="F36" s="383">
        <f>'Buget cerere'!I25</f>
        <v>0</v>
      </c>
      <c r="G36" s="383">
        <f t="shared" si="11"/>
        <v>0</v>
      </c>
    </row>
    <row r="37" spans="1:7" x14ac:dyDescent="0.3">
      <c r="A37" s="386" t="s">
        <v>349</v>
      </c>
      <c r="B37" s="384" t="s">
        <v>413</v>
      </c>
      <c r="C37" s="397">
        <v>0</v>
      </c>
      <c r="D37" s="383">
        <f>C37*19%</f>
        <v>0</v>
      </c>
      <c r="E37" s="383">
        <f>C37+D37</f>
        <v>0</v>
      </c>
      <c r="F37" s="383">
        <f>'Buget cerere'!I26</f>
        <v>0</v>
      </c>
      <c r="G37" s="383">
        <f t="shared" si="11"/>
        <v>0</v>
      </c>
    </row>
    <row r="38" spans="1:7" x14ac:dyDescent="0.3">
      <c r="A38" s="386" t="s">
        <v>414</v>
      </c>
      <c r="B38" s="384" t="s">
        <v>352</v>
      </c>
      <c r="C38" s="397">
        <v>0</v>
      </c>
      <c r="D38" s="383">
        <f t="shared" si="8"/>
        <v>0</v>
      </c>
      <c r="E38" s="383">
        <f t="shared" si="9"/>
        <v>0</v>
      </c>
      <c r="F38" s="383">
        <f>'Buget cerere'!I27</f>
        <v>0</v>
      </c>
      <c r="G38" s="383">
        <f t="shared" si="11"/>
        <v>0</v>
      </c>
    </row>
    <row r="39" spans="1:7" x14ac:dyDescent="0.3">
      <c r="A39" s="381">
        <v>3.8</v>
      </c>
      <c r="B39" s="384" t="s">
        <v>364</v>
      </c>
      <c r="C39" s="398">
        <f>C40+C43</f>
        <v>0</v>
      </c>
      <c r="D39" s="385">
        <f t="shared" ref="D39:E39" si="13">D40+D43</f>
        <v>0</v>
      </c>
      <c r="E39" s="385">
        <f t="shared" si="13"/>
        <v>0</v>
      </c>
      <c r="F39" s="383">
        <f>'Buget cerere'!I28</f>
        <v>0</v>
      </c>
      <c r="G39" s="383">
        <f t="shared" si="11"/>
        <v>0</v>
      </c>
    </row>
    <row r="40" spans="1:7" x14ac:dyDescent="0.3">
      <c r="A40" s="386" t="s">
        <v>415</v>
      </c>
      <c r="B40" s="382" t="s">
        <v>356</v>
      </c>
      <c r="C40" s="398">
        <f>C41+C42</f>
        <v>0</v>
      </c>
      <c r="D40" s="385">
        <f t="shared" ref="D40:E40" si="14">D41+D42</f>
        <v>0</v>
      </c>
      <c r="E40" s="385">
        <f t="shared" si="14"/>
        <v>0</v>
      </c>
      <c r="F40" s="383">
        <f>'Buget cerere'!I29</f>
        <v>0</v>
      </c>
      <c r="G40" s="383">
        <f t="shared" si="11"/>
        <v>0</v>
      </c>
    </row>
    <row r="41" spans="1:7" x14ac:dyDescent="0.3">
      <c r="A41" s="386" t="s">
        <v>417</v>
      </c>
      <c r="B41" s="382" t="s">
        <v>416</v>
      </c>
      <c r="C41" s="397">
        <v>0</v>
      </c>
      <c r="D41" s="383">
        <f t="shared" si="8"/>
        <v>0</v>
      </c>
      <c r="E41" s="383">
        <f t="shared" si="9"/>
        <v>0</v>
      </c>
      <c r="F41" s="383"/>
      <c r="G41" s="382"/>
    </row>
    <row r="42" spans="1:7" ht="36.6" x14ac:dyDescent="0.3">
      <c r="A42" s="386" t="s">
        <v>419</v>
      </c>
      <c r="B42" s="384" t="s">
        <v>418</v>
      </c>
      <c r="C42" s="397">
        <v>0</v>
      </c>
      <c r="D42" s="383">
        <f t="shared" si="8"/>
        <v>0</v>
      </c>
      <c r="E42" s="383">
        <f t="shared" si="9"/>
        <v>0</v>
      </c>
      <c r="F42" s="383"/>
      <c r="G42" s="382"/>
    </row>
    <row r="43" spans="1:7" x14ac:dyDescent="0.3">
      <c r="A43" s="386" t="s">
        <v>420</v>
      </c>
      <c r="B43" s="384" t="s">
        <v>357</v>
      </c>
      <c r="C43" s="397">
        <v>0</v>
      </c>
      <c r="D43" s="383">
        <f t="shared" si="8"/>
        <v>0</v>
      </c>
      <c r="E43" s="383">
        <f t="shared" si="9"/>
        <v>0</v>
      </c>
      <c r="F43" s="383">
        <f>'Buget cerere'!I30</f>
        <v>0</v>
      </c>
      <c r="G43" s="383">
        <f t="shared" ref="G43:G44" si="15">E43-F43</f>
        <v>0</v>
      </c>
    </row>
    <row r="44" spans="1:7" x14ac:dyDescent="0.3">
      <c r="A44" s="460" t="s">
        <v>383</v>
      </c>
      <c r="B44" s="460"/>
      <c r="C44" s="398">
        <f>C21+C25+C26+C27+C28+C35+C36+C39</f>
        <v>0</v>
      </c>
      <c r="D44" s="385">
        <f>D21+D25+D26+D27+D28+D35+D36+D39</f>
        <v>0</v>
      </c>
      <c r="E44" s="385">
        <f>E21+E25+E26+E27+E28+E35+E36+E39</f>
        <v>0</v>
      </c>
      <c r="F44" s="385">
        <f>'Buget cerere'!I31</f>
        <v>0</v>
      </c>
      <c r="G44" s="385">
        <f t="shared" si="15"/>
        <v>0</v>
      </c>
    </row>
    <row r="45" spans="1:7" x14ac:dyDescent="0.3">
      <c r="A45" s="461" t="s">
        <v>58</v>
      </c>
      <c r="B45" s="462"/>
      <c r="C45" s="462"/>
      <c r="D45" s="462"/>
      <c r="E45" s="462"/>
      <c r="F45" s="462"/>
      <c r="G45" s="463"/>
    </row>
    <row r="46" spans="1:7" x14ac:dyDescent="0.3">
      <c r="A46" s="381">
        <v>4.0999999999999996</v>
      </c>
      <c r="B46" s="382" t="s">
        <v>60</v>
      </c>
      <c r="C46" s="435">
        <v>0</v>
      </c>
      <c r="D46" s="383">
        <f>C46*19%</f>
        <v>0</v>
      </c>
      <c r="E46" s="383">
        <f>C46+D46</f>
        <v>0</v>
      </c>
      <c r="F46" s="383">
        <f>'Buget cerere'!I33</f>
        <v>0</v>
      </c>
      <c r="G46" s="383">
        <f t="shared" ref="G46:G58" si="16">E46-F46</f>
        <v>0</v>
      </c>
    </row>
    <row r="47" spans="1:7" x14ac:dyDescent="0.3">
      <c r="A47" s="381"/>
      <c r="B47" s="382" t="s">
        <v>470</v>
      </c>
      <c r="C47" s="397"/>
      <c r="D47" s="383"/>
      <c r="E47" s="383"/>
      <c r="F47" s="383"/>
      <c r="G47" s="383"/>
    </row>
    <row r="48" spans="1:7" x14ac:dyDescent="0.3">
      <c r="A48" s="381">
        <v>4.2</v>
      </c>
      <c r="B48" s="382" t="s">
        <v>384</v>
      </c>
      <c r="C48" s="435">
        <v>0</v>
      </c>
      <c r="D48" s="383">
        <f t="shared" ref="D48:D56" si="17">C48*19%</f>
        <v>0</v>
      </c>
      <c r="E48" s="383">
        <f t="shared" ref="E48:E56" si="18">C48+D48</f>
        <v>0</v>
      </c>
      <c r="F48" s="383">
        <f>'Buget cerere'!I34</f>
        <v>0</v>
      </c>
      <c r="G48" s="383">
        <f t="shared" si="16"/>
        <v>0</v>
      </c>
    </row>
    <row r="49" spans="1:7" x14ac:dyDescent="0.3">
      <c r="A49" s="381"/>
      <c r="B49" s="382" t="s">
        <v>470</v>
      </c>
      <c r="C49" s="397"/>
      <c r="D49" s="383"/>
      <c r="E49" s="383"/>
      <c r="F49" s="383"/>
      <c r="G49" s="383"/>
    </row>
    <row r="50" spans="1:7" x14ac:dyDescent="0.3">
      <c r="A50" s="381">
        <v>4.3</v>
      </c>
      <c r="B50" s="382" t="s">
        <v>385</v>
      </c>
      <c r="C50" s="435">
        <v>0</v>
      </c>
      <c r="D50" s="383">
        <f t="shared" si="17"/>
        <v>0</v>
      </c>
      <c r="E50" s="383">
        <f t="shared" si="18"/>
        <v>0</v>
      </c>
      <c r="F50" s="383">
        <f>'Buget cerere'!I35</f>
        <v>0</v>
      </c>
      <c r="G50" s="383">
        <f t="shared" si="16"/>
        <v>0</v>
      </c>
    </row>
    <row r="51" spans="1:7" x14ac:dyDescent="0.3">
      <c r="A51" s="381"/>
      <c r="B51" s="382" t="s">
        <v>470</v>
      </c>
      <c r="C51" s="397"/>
      <c r="D51" s="383"/>
      <c r="E51" s="383"/>
      <c r="F51" s="383"/>
      <c r="G51" s="383"/>
    </row>
    <row r="52" spans="1:7" ht="24.6" x14ac:dyDescent="0.3">
      <c r="A52" s="381">
        <v>4.4000000000000004</v>
      </c>
      <c r="B52" s="384" t="s">
        <v>386</v>
      </c>
      <c r="C52" s="435">
        <v>0</v>
      </c>
      <c r="D52" s="383">
        <f t="shared" si="17"/>
        <v>0</v>
      </c>
      <c r="E52" s="383">
        <f t="shared" si="18"/>
        <v>0</v>
      </c>
      <c r="F52" s="383">
        <f>'Buget cerere'!I36</f>
        <v>0</v>
      </c>
      <c r="G52" s="383">
        <f t="shared" si="16"/>
        <v>0</v>
      </c>
    </row>
    <row r="53" spans="1:7" x14ac:dyDescent="0.3">
      <c r="A53" s="381"/>
      <c r="B53" s="382" t="s">
        <v>470</v>
      </c>
      <c r="C53" s="397"/>
      <c r="D53" s="383"/>
      <c r="E53" s="383"/>
      <c r="F53" s="383"/>
      <c r="G53" s="383"/>
    </row>
    <row r="54" spans="1:7" x14ac:dyDescent="0.3">
      <c r="A54" s="381">
        <v>4.5</v>
      </c>
      <c r="B54" s="384" t="s">
        <v>327</v>
      </c>
      <c r="C54" s="435">
        <v>0</v>
      </c>
      <c r="D54" s="383">
        <f t="shared" si="17"/>
        <v>0</v>
      </c>
      <c r="E54" s="383">
        <f t="shared" si="18"/>
        <v>0</v>
      </c>
      <c r="F54" s="383">
        <f>'Buget cerere'!I37</f>
        <v>0</v>
      </c>
      <c r="G54" s="383">
        <f t="shared" si="16"/>
        <v>0</v>
      </c>
    </row>
    <row r="55" spans="1:7" x14ac:dyDescent="0.3">
      <c r="A55" s="381"/>
      <c r="B55" s="382" t="s">
        <v>470</v>
      </c>
      <c r="C55" s="397"/>
      <c r="D55" s="383"/>
      <c r="E55" s="383"/>
      <c r="F55" s="383"/>
      <c r="G55" s="383"/>
    </row>
    <row r="56" spans="1:7" x14ac:dyDescent="0.3">
      <c r="A56" s="381">
        <v>4.5999999999999996</v>
      </c>
      <c r="B56" s="384" t="s">
        <v>63</v>
      </c>
      <c r="C56" s="435">
        <v>0</v>
      </c>
      <c r="D56" s="383">
        <f t="shared" si="17"/>
        <v>0</v>
      </c>
      <c r="E56" s="383">
        <f t="shared" si="18"/>
        <v>0</v>
      </c>
      <c r="F56" s="383">
        <f>'Buget cerere'!I38</f>
        <v>0</v>
      </c>
      <c r="G56" s="383">
        <f t="shared" si="16"/>
        <v>0</v>
      </c>
    </row>
    <row r="57" spans="1:7" x14ac:dyDescent="0.3">
      <c r="A57" s="381"/>
      <c r="B57" s="382" t="s">
        <v>470</v>
      </c>
      <c r="C57" s="397"/>
      <c r="D57" s="383"/>
      <c r="E57" s="383"/>
      <c r="F57" s="383"/>
      <c r="G57" s="383"/>
    </row>
    <row r="58" spans="1:7" x14ac:dyDescent="0.3">
      <c r="A58" s="460" t="s">
        <v>387</v>
      </c>
      <c r="B58" s="460"/>
      <c r="C58" s="398">
        <f>C46+C48+C50+C52+C54+C56</f>
        <v>0</v>
      </c>
      <c r="D58" s="398">
        <f>D46+D48+D50+D52+D54+D56</f>
        <v>0</v>
      </c>
      <c r="E58" s="398">
        <f>E46+E48+E50+E52+E54+E56</f>
        <v>0</v>
      </c>
      <c r="F58" s="385">
        <f>'Buget cerere'!I39</f>
        <v>0</v>
      </c>
      <c r="G58" s="385">
        <f t="shared" si="16"/>
        <v>0</v>
      </c>
    </row>
    <row r="59" spans="1:7" x14ac:dyDescent="0.3">
      <c r="A59" s="461" t="s">
        <v>388</v>
      </c>
      <c r="B59" s="462"/>
      <c r="C59" s="462"/>
      <c r="D59" s="462"/>
      <c r="E59" s="462"/>
      <c r="F59" s="462"/>
      <c r="G59" s="463"/>
    </row>
    <row r="60" spans="1:7" x14ac:dyDescent="0.3">
      <c r="A60" s="386">
        <v>5.0999999999999996</v>
      </c>
      <c r="B60" s="384" t="s">
        <v>389</v>
      </c>
      <c r="C60" s="398">
        <f>SUM(C61:C62)</f>
        <v>0</v>
      </c>
      <c r="D60" s="385">
        <f t="shared" ref="D60:E60" si="19">SUM(D61:D62)</f>
        <v>0</v>
      </c>
      <c r="E60" s="385">
        <f t="shared" si="19"/>
        <v>0</v>
      </c>
      <c r="F60" s="383">
        <f>'Buget cerere'!I41</f>
        <v>0</v>
      </c>
      <c r="G60" s="383">
        <f t="shared" ref="G60:G63" si="20">E60-F60</f>
        <v>0</v>
      </c>
    </row>
    <row r="61" spans="1:7" ht="24.6" x14ac:dyDescent="0.3">
      <c r="A61" s="386" t="s">
        <v>422</v>
      </c>
      <c r="B61" s="384" t="s">
        <v>421</v>
      </c>
      <c r="C61" s="397">
        <v>0</v>
      </c>
      <c r="D61" s="383">
        <f t="shared" ref="D61:D70" si="21">C61*19%</f>
        <v>0</v>
      </c>
      <c r="E61" s="383">
        <f t="shared" ref="E61:E62" si="22">C61+D61</f>
        <v>0</v>
      </c>
      <c r="F61" s="383">
        <f>'Buget cerere'!I42</f>
        <v>0</v>
      </c>
      <c r="G61" s="383">
        <f t="shared" si="20"/>
        <v>0</v>
      </c>
    </row>
    <row r="62" spans="1:7" x14ac:dyDescent="0.3">
      <c r="A62" s="386" t="s">
        <v>424</v>
      </c>
      <c r="B62" s="382" t="s">
        <v>423</v>
      </c>
      <c r="C62" s="397">
        <v>0</v>
      </c>
      <c r="D62" s="383">
        <f t="shared" si="21"/>
        <v>0</v>
      </c>
      <c r="E62" s="383">
        <f t="shared" si="22"/>
        <v>0</v>
      </c>
      <c r="F62" s="383">
        <f>'Buget cerere'!I43</f>
        <v>0</v>
      </c>
      <c r="G62" s="383">
        <f t="shared" si="20"/>
        <v>0</v>
      </c>
    </row>
    <row r="63" spans="1:7" x14ac:dyDescent="0.3">
      <c r="A63" s="386">
        <v>5.2</v>
      </c>
      <c r="B63" s="384" t="s">
        <v>390</v>
      </c>
      <c r="C63" s="398">
        <f>SUM(C64:C68)</f>
        <v>0</v>
      </c>
      <c r="D63" s="385">
        <f>SUM(D64:D68)</f>
        <v>0</v>
      </c>
      <c r="E63" s="385">
        <f>SUM(E64:E68)</f>
        <v>0</v>
      </c>
      <c r="F63" s="383">
        <f>'Buget cerere'!I44</f>
        <v>0</v>
      </c>
      <c r="G63" s="383">
        <f t="shared" si="20"/>
        <v>0</v>
      </c>
    </row>
    <row r="64" spans="1:7" ht="24.6" x14ac:dyDescent="0.3">
      <c r="A64" s="386" t="s">
        <v>426</v>
      </c>
      <c r="B64" s="384" t="s">
        <v>425</v>
      </c>
      <c r="C64" s="397">
        <v>0</v>
      </c>
      <c r="D64" s="405">
        <v>0</v>
      </c>
      <c r="E64" s="383">
        <f t="shared" ref="E64:E70" si="23">C64+D64</f>
        <v>0</v>
      </c>
      <c r="F64" s="382"/>
      <c r="G64" s="382"/>
    </row>
    <row r="65" spans="1:7" ht="24.6" x14ac:dyDescent="0.3">
      <c r="A65" s="386" t="s">
        <v>428</v>
      </c>
      <c r="B65" s="384" t="s">
        <v>427</v>
      </c>
      <c r="C65" s="397">
        <v>0</v>
      </c>
      <c r="D65" s="405">
        <v>0</v>
      </c>
      <c r="E65" s="383">
        <f t="shared" si="23"/>
        <v>0</v>
      </c>
      <c r="F65" s="382"/>
      <c r="G65" s="382"/>
    </row>
    <row r="66" spans="1:7" ht="24.6" x14ac:dyDescent="0.3">
      <c r="A66" s="386" t="s">
        <v>430</v>
      </c>
      <c r="B66" s="384" t="s">
        <v>429</v>
      </c>
      <c r="C66" s="397">
        <v>0</v>
      </c>
      <c r="D66" s="405">
        <v>0</v>
      </c>
      <c r="E66" s="383">
        <f t="shared" si="23"/>
        <v>0</v>
      </c>
      <c r="F66" s="382"/>
      <c r="G66" s="382"/>
    </row>
    <row r="67" spans="1:7" x14ac:dyDescent="0.3">
      <c r="A67" s="386" t="s">
        <v>432</v>
      </c>
      <c r="B67" s="384" t="s">
        <v>431</v>
      </c>
      <c r="C67" s="397">
        <v>0</v>
      </c>
      <c r="D67" s="405">
        <v>0</v>
      </c>
      <c r="E67" s="383">
        <f t="shared" si="23"/>
        <v>0</v>
      </c>
      <c r="F67" s="382"/>
      <c r="G67" s="382"/>
    </row>
    <row r="68" spans="1:7" ht="24.6" x14ac:dyDescent="0.3">
      <c r="A68" s="386" t="s">
        <v>434</v>
      </c>
      <c r="B68" s="384" t="s">
        <v>433</v>
      </c>
      <c r="C68" s="397">
        <v>0</v>
      </c>
      <c r="D68" s="405">
        <v>0</v>
      </c>
      <c r="E68" s="383">
        <f t="shared" si="23"/>
        <v>0</v>
      </c>
      <c r="F68" s="382"/>
      <c r="G68" s="382"/>
    </row>
    <row r="69" spans="1:7" x14ac:dyDescent="0.3">
      <c r="A69" s="386">
        <v>5.3</v>
      </c>
      <c r="B69" s="384" t="s">
        <v>391</v>
      </c>
      <c r="C69" s="397">
        <v>0</v>
      </c>
      <c r="D69" s="383">
        <f t="shared" si="21"/>
        <v>0</v>
      </c>
      <c r="E69" s="383">
        <f t="shared" si="23"/>
        <v>0</v>
      </c>
      <c r="F69" s="383">
        <f>'Buget cerere'!I45</f>
        <v>0</v>
      </c>
      <c r="G69" s="383">
        <f t="shared" ref="G69:G71" si="24">E69-F69</f>
        <v>0</v>
      </c>
    </row>
    <row r="70" spans="1:7" x14ac:dyDescent="0.3">
      <c r="A70" s="386">
        <v>5.4</v>
      </c>
      <c r="B70" s="384" t="s">
        <v>359</v>
      </c>
      <c r="C70" s="397">
        <v>0</v>
      </c>
      <c r="D70" s="383">
        <f t="shared" si="21"/>
        <v>0</v>
      </c>
      <c r="E70" s="383">
        <f t="shared" si="23"/>
        <v>0</v>
      </c>
      <c r="F70" s="383">
        <f>'Buget cerere'!I46</f>
        <v>0</v>
      </c>
      <c r="G70" s="383">
        <f t="shared" si="24"/>
        <v>0</v>
      </c>
    </row>
    <row r="71" spans="1:7" x14ac:dyDescent="0.3">
      <c r="A71" s="460" t="s">
        <v>392</v>
      </c>
      <c r="B71" s="460"/>
      <c r="C71" s="398">
        <f>C60+C63+C69+C70</f>
        <v>0</v>
      </c>
      <c r="D71" s="385">
        <f t="shared" ref="D71:E71" si="25">D60+D63+D69+D70</f>
        <v>0</v>
      </c>
      <c r="E71" s="385">
        <f t="shared" si="25"/>
        <v>0</v>
      </c>
      <c r="F71" s="385">
        <f>'Buget cerere'!I47</f>
        <v>0</v>
      </c>
      <c r="G71" s="385">
        <f t="shared" si="24"/>
        <v>0</v>
      </c>
    </row>
    <row r="72" spans="1:7" ht="14.4" customHeight="1" x14ac:dyDescent="0.3">
      <c r="A72" s="457" t="s">
        <v>360</v>
      </c>
      <c r="B72" s="458"/>
      <c r="C72" s="458"/>
      <c r="D72" s="458"/>
      <c r="E72" s="458"/>
      <c r="F72" s="458"/>
      <c r="G72" s="459"/>
    </row>
    <row r="73" spans="1:7" x14ac:dyDescent="0.3">
      <c r="A73" s="381">
        <v>6.1</v>
      </c>
      <c r="B73" s="384" t="s">
        <v>361</v>
      </c>
      <c r="C73" s="397"/>
      <c r="D73" s="383">
        <f>C73*19%</f>
        <v>0</v>
      </c>
      <c r="E73" s="383">
        <f>C73+D73</f>
        <v>0</v>
      </c>
      <c r="F73" s="383">
        <f>'Buget cerere'!I49</f>
        <v>0</v>
      </c>
      <c r="G73" s="383">
        <f t="shared" ref="G73:G77" si="26">E73-F73</f>
        <v>0</v>
      </c>
    </row>
    <row r="74" spans="1:7" x14ac:dyDescent="0.3">
      <c r="A74" s="381">
        <v>6.2</v>
      </c>
      <c r="B74" s="382" t="s">
        <v>363</v>
      </c>
      <c r="C74" s="397"/>
      <c r="D74" s="383">
        <f t="shared" ref="D74" si="27">C74*19%</f>
        <v>0</v>
      </c>
      <c r="E74" s="383">
        <f t="shared" ref="E74" si="28">C74+D74</f>
        <v>0</v>
      </c>
      <c r="F74" s="383">
        <f>'Buget cerere'!I50</f>
        <v>0</v>
      </c>
      <c r="G74" s="383">
        <f t="shared" si="26"/>
        <v>0</v>
      </c>
    </row>
    <row r="75" spans="1:7" x14ac:dyDescent="0.3">
      <c r="A75" s="460" t="s">
        <v>393</v>
      </c>
      <c r="B75" s="460"/>
      <c r="C75" s="398">
        <f>SUM(C73:C74)</f>
        <v>0</v>
      </c>
      <c r="D75" s="385">
        <f t="shared" ref="D75:E75" si="29">SUM(D73:D74)</f>
        <v>0</v>
      </c>
      <c r="E75" s="385">
        <f t="shared" si="29"/>
        <v>0</v>
      </c>
      <c r="F75" s="385">
        <f>'Buget cerere'!I51</f>
        <v>0</v>
      </c>
      <c r="G75" s="385">
        <f t="shared" si="26"/>
        <v>0</v>
      </c>
    </row>
    <row r="76" spans="1:7" x14ac:dyDescent="0.3">
      <c r="A76" s="460" t="s">
        <v>80</v>
      </c>
      <c r="B76" s="460"/>
      <c r="C76" s="398">
        <f>C14+C19+C44+C58+C71+C75</f>
        <v>0</v>
      </c>
      <c r="D76" s="385">
        <f>D14+D19+D44+D58+D71+D75</f>
        <v>0</v>
      </c>
      <c r="E76" s="385">
        <f>E14+E19+E44+E58+E71+E75</f>
        <v>0</v>
      </c>
      <c r="F76" s="385">
        <f>'Buget cerere'!I52</f>
        <v>0</v>
      </c>
      <c r="G76" s="385">
        <f t="shared" si="26"/>
        <v>0</v>
      </c>
    </row>
    <row r="77" spans="1:7" x14ac:dyDescent="0.3">
      <c r="A77" s="460" t="s">
        <v>394</v>
      </c>
      <c r="B77" s="460"/>
      <c r="C77" s="398">
        <f>C11+C12+C13+C19+C46+C48+C61</f>
        <v>0</v>
      </c>
      <c r="D77" s="385">
        <f>D11+D12+D13+D19+D46+D48+D61</f>
        <v>0</v>
      </c>
      <c r="E77" s="385">
        <f>E11+E12+E13+E19+E46+E48+E61</f>
        <v>0</v>
      </c>
      <c r="F77" s="385">
        <f>'Buget cerere'!I54</f>
        <v>0</v>
      </c>
      <c r="G77" s="385">
        <f t="shared" si="26"/>
        <v>0</v>
      </c>
    </row>
    <row r="79" spans="1:7" x14ac:dyDescent="0.3">
      <c r="B79" s="377" t="s">
        <v>471</v>
      </c>
      <c r="C79" s="439">
        <f>C47+C49+C51+C53+C55+C57</f>
        <v>0</v>
      </c>
      <c r="D79" s="439">
        <f>D47+D49+D51+D53+D55+D57</f>
        <v>0</v>
      </c>
      <c r="E79" s="439">
        <f>E47+E49+E51+E53+E55+E57</f>
        <v>0</v>
      </c>
      <c r="F79" s="440" t="e">
        <f>E79/(E14+E19+E58+E61)</f>
        <v>#DIV/0!</v>
      </c>
      <c r="G79" s="441" t="s">
        <v>472</v>
      </c>
    </row>
  </sheetData>
  <mergeCells count="17">
    <mergeCell ref="A58:B58"/>
    <mergeCell ref="A71:B71"/>
    <mergeCell ref="A1:E1"/>
    <mergeCell ref="A9:G9"/>
    <mergeCell ref="A15:G15"/>
    <mergeCell ref="A20:G20"/>
    <mergeCell ref="A45:G45"/>
    <mergeCell ref="A44:B44"/>
    <mergeCell ref="A6:A7"/>
    <mergeCell ref="B6:B7"/>
    <mergeCell ref="A14:B14"/>
    <mergeCell ref="A19:B19"/>
    <mergeCell ref="A72:G72"/>
    <mergeCell ref="A75:B75"/>
    <mergeCell ref="A76:B76"/>
    <mergeCell ref="A77:B77"/>
    <mergeCell ref="A59:G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11"/>
  <sheetViews>
    <sheetView workbookViewId="0">
      <selection activeCell="D78" sqref="D78"/>
    </sheetView>
  </sheetViews>
  <sheetFormatPr defaultColWidth="8.88671875" defaultRowHeight="14.4" x14ac:dyDescent="0.3"/>
  <cols>
    <col min="1" max="1" width="6.44140625" style="83" customWidth="1"/>
    <col min="2" max="2" width="66.5546875" style="179" customWidth="1"/>
    <col min="3" max="3" width="15" style="86" customWidth="1"/>
    <col min="4" max="4" width="15" style="137" customWidth="1"/>
    <col min="5" max="5" width="15" style="86" hidden="1" customWidth="1"/>
    <col min="6" max="9" width="15" style="86" customWidth="1"/>
    <col min="10" max="10" width="15" style="87" customWidth="1"/>
    <col min="11" max="11" width="15" style="88" customWidth="1"/>
    <col min="12" max="19" width="15" customWidth="1"/>
    <col min="20" max="21" width="11.5546875" customWidth="1"/>
  </cols>
  <sheetData>
    <row r="1" spans="1:11" ht="27.75" customHeight="1" x14ac:dyDescent="0.35">
      <c r="A1" s="464" t="s">
        <v>309</v>
      </c>
      <c r="B1" s="464"/>
      <c r="C1" s="464"/>
      <c r="D1" s="464"/>
      <c r="E1" s="464"/>
      <c r="F1" s="464"/>
      <c r="G1" s="464"/>
      <c r="H1" s="464"/>
      <c r="I1" s="464"/>
    </row>
    <row r="2" spans="1:11" ht="27.75" customHeight="1" x14ac:dyDescent="0.35">
      <c r="B2" s="89"/>
      <c r="C2" s="84"/>
      <c r="D2" s="85"/>
    </row>
    <row r="3" spans="1:11" ht="17.25" customHeight="1" x14ac:dyDescent="0.3">
      <c r="B3" s="484" t="s">
        <v>340</v>
      </c>
      <c r="C3" s="484"/>
      <c r="D3" s="484"/>
      <c r="E3" s="484"/>
      <c r="F3" s="484"/>
      <c r="G3" s="484"/>
      <c r="H3" s="484"/>
      <c r="I3" s="484"/>
    </row>
    <row r="4" spans="1:11" ht="16.2" customHeight="1" x14ac:dyDescent="0.3">
      <c r="B4" s="373"/>
      <c r="C4" s="90"/>
      <c r="D4" s="91"/>
      <c r="E4" s="92"/>
      <c r="F4" s="92"/>
      <c r="G4" s="92"/>
      <c r="H4" s="92"/>
      <c r="I4" s="92"/>
    </row>
    <row r="5" spans="1:11" ht="16.2" x14ac:dyDescent="0.35">
      <c r="B5" s="485" t="s">
        <v>97</v>
      </c>
      <c r="C5" s="485" t="s">
        <v>98</v>
      </c>
      <c r="D5" s="85"/>
      <c r="I5" s="86" t="s">
        <v>306</v>
      </c>
    </row>
    <row r="6" spans="1:11" ht="27.6" x14ac:dyDescent="0.35">
      <c r="B6" s="89"/>
      <c r="C6" s="93" t="s">
        <v>99</v>
      </c>
      <c r="D6" s="94" t="s">
        <v>100</v>
      </c>
      <c r="E6" s="95" t="s">
        <v>101</v>
      </c>
      <c r="F6" s="486" t="s">
        <v>102</v>
      </c>
      <c r="G6" s="486"/>
      <c r="H6" s="486"/>
      <c r="I6" s="487"/>
    </row>
    <row r="7" spans="1:11" s="103" customFormat="1" x14ac:dyDescent="0.25">
      <c r="A7" s="97"/>
      <c r="B7" s="98" t="s">
        <v>103</v>
      </c>
      <c r="C7" s="99" t="s">
        <v>104</v>
      </c>
      <c r="D7" s="100" t="s">
        <v>105</v>
      </c>
      <c r="E7" s="99" t="s">
        <v>106</v>
      </c>
      <c r="F7" s="93" t="s">
        <v>107</v>
      </c>
      <c r="G7" s="93" t="s">
        <v>108</v>
      </c>
      <c r="H7" s="93" t="s">
        <v>109</v>
      </c>
      <c r="I7" s="93" t="s">
        <v>110</v>
      </c>
      <c r="J7" s="101"/>
      <c r="K7" s="102"/>
    </row>
    <row r="8" spans="1:11" s="107" customFormat="1" x14ac:dyDescent="0.25">
      <c r="A8" s="104"/>
      <c r="B8" s="481" t="str">
        <f>'Buget cerere'!B9:I9</f>
        <v>CAPITOL 1 Cheltuieli pentru obținerea si amenajarea terenului</v>
      </c>
      <c r="C8" s="482"/>
      <c r="D8" s="482"/>
      <c r="E8" s="482"/>
      <c r="F8" s="482"/>
      <c r="G8" s="482"/>
      <c r="H8" s="482"/>
      <c r="I8" s="483"/>
      <c r="J8" s="105"/>
      <c r="K8" s="106"/>
    </row>
    <row r="9" spans="1:11" s="113" customFormat="1" x14ac:dyDescent="0.25">
      <c r="A9" s="108" t="str">
        <f>'Buget cerere'!A10</f>
        <v>1.1.</v>
      </c>
      <c r="B9" s="109" t="str">
        <f>'Buget cerere'!B10</f>
        <v>Obtinerea terenului</v>
      </c>
      <c r="C9" s="110">
        <f>'Buget cerere'!I10</f>
        <v>0</v>
      </c>
      <c r="D9" s="111">
        <f>IF(F9+G9+H9+I9&lt;&gt;C9,"EROARE!",F9+G9+H9+I9)</f>
        <v>0</v>
      </c>
      <c r="E9" s="476"/>
      <c r="F9" s="36">
        <v>0</v>
      </c>
      <c r="G9" s="36">
        <v>0</v>
      </c>
      <c r="H9" s="36">
        <v>0</v>
      </c>
      <c r="I9" s="36">
        <v>0</v>
      </c>
      <c r="J9" s="101">
        <f t="shared" ref="J9:J55" si="0">C9-D9</f>
        <v>0</v>
      </c>
      <c r="K9" s="102"/>
    </row>
    <row r="10" spans="1:11" s="113" customFormat="1" x14ac:dyDescent="0.25">
      <c r="A10" s="108" t="str">
        <f>'Buget cerere'!A11</f>
        <v>1.2.</v>
      </c>
      <c r="B10" s="109" t="str">
        <f>'Buget cerere'!B11</f>
        <v>Amenajarea terenului</v>
      </c>
      <c r="C10" s="110">
        <f>'Buget cerere'!I11</f>
        <v>0</v>
      </c>
      <c r="D10" s="111">
        <f t="shared" ref="D10:D13" si="1">IF(F10+G10+H10+I10&lt;&gt;C10,"EROARE!",F10+G10+H10+I10)</f>
        <v>0</v>
      </c>
      <c r="E10" s="476"/>
      <c r="F10" s="36">
        <v>0</v>
      </c>
      <c r="G10" s="36">
        <v>0</v>
      </c>
      <c r="H10" s="36">
        <v>0</v>
      </c>
      <c r="I10" s="36">
        <v>0</v>
      </c>
      <c r="J10" s="101">
        <f t="shared" si="0"/>
        <v>0</v>
      </c>
      <c r="K10" s="102"/>
    </row>
    <row r="11" spans="1:11" s="113" customFormat="1" x14ac:dyDescent="0.25">
      <c r="A11" s="108" t="str">
        <f>'Buget cerere'!A12</f>
        <v>1.3.</v>
      </c>
      <c r="B11" s="109" t="str">
        <f>'Buget cerere'!B12</f>
        <v>Amenajari pentru protectia mediului si aducerea la starea initiala</v>
      </c>
      <c r="C11" s="110">
        <f>'Buget cerere'!I12</f>
        <v>0</v>
      </c>
      <c r="D11" s="111">
        <f t="shared" si="1"/>
        <v>0</v>
      </c>
      <c r="E11" s="476"/>
      <c r="F11" s="36">
        <v>0</v>
      </c>
      <c r="G11" s="36">
        <v>0</v>
      </c>
      <c r="H11" s="36">
        <v>0</v>
      </c>
      <c r="I11" s="36">
        <v>0</v>
      </c>
      <c r="J11" s="101"/>
      <c r="K11" s="102"/>
    </row>
    <row r="12" spans="1:11" s="113" customFormat="1" x14ac:dyDescent="0.25">
      <c r="A12" s="108" t="str">
        <f>'Buget cerere'!A13</f>
        <v>1.4.</v>
      </c>
      <c r="B12" s="109" t="str">
        <f>'Buget cerere'!B13</f>
        <v>Cheltuieli pentru relocarea/protecția utilităților</v>
      </c>
      <c r="C12" s="110">
        <f>'Buget cerere'!I13</f>
        <v>0</v>
      </c>
      <c r="D12" s="111">
        <f t="shared" si="1"/>
        <v>0</v>
      </c>
      <c r="E12" s="476"/>
      <c r="F12" s="36">
        <v>0</v>
      </c>
      <c r="G12" s="36">
        <v>0</v>
      </c>
      <c r="H12" s="36">
        <v>0</v>
      </c>
      <c r="I12" s="36">
        <v>0</v>
      </c>
      <c r="J12" s="101"/>
      <c r="K12" s="102"/>
    </row>
    <row r="13" spans="1:11" s="107" customFormat="1" x14ac:dyDescent="0.25">
      <c r="A13" s="108"/>
      <c r="B13" s="114" t="str">
        <f>'Buget cerere'!B14</f>
        <v>TOTAL CAPITOL 1</v>
      </c>
      <c r="C13" s="110">
        <f>'Buget cerere'!I14</f>
        <v>0</v>
      </c>
      <c r="D13" s="111">
        <f t="shared" si="1"/>
        <v>0</v>
      </c>
      <c r="E13" s="477"/>
      <c r="F13" s="111">
        <f>SUM(F9:F12)</f>
        <v>0</v>
      </c>
      <c r="G13" s="111">
        <f t="shared" ref="G13:I13" si="2">SUM(G9:G12)</f>
        <v>0</v>
      </c>
      <c r="H13" s="111">
        <f t="shared" si="2"/>
        <v>0</v>
      </c>
      <c r="I13" s="111">
        <f t="shared" si="2"/>
        <v>0</v>
      </c>
      <c r="J13" s="101">
        <f t="shared" si="0"/>
        <v>0</v>
      </c>
      <c r="K13" s="102"/>
    </row>
    <row r="14" spans="1:11" s="107" customFormat="1" x14ac:dyDescent="0.25">
      <c r="A14" s="108">
        <f>'Buget cerere'!A15</f>
        <v>2</v>
      </c>
      <c r="B14" s="481" t="str">
        <f>'Buget cerere'!B15:I15</f>
        <v>CAPITOL 2 Cheltuieli pt asigurarea utilităţilor necesare obiectivului</v>
      </c>
      <c r="C14" s="482"/>
      <c r="D14" s="482"/>
      <c r="E14" s="482"/>
      <c r="F14" s="482"/>
      <c r="G14" s="482"/>
      <c r="H14" s="482"/>
      <c r="I14" s="483"/>
      <c r="J14" s="101">
        <f t="shared" si="0"/>
        <v>0</v>
      </c>
      <c r="K14" s="102"/>
    </row>
    <row r="15" spans="1:11" s="113" customFormat="1" x14ac:dyDescent="0.25">
      <c r="A15" s="108" t="str">
        <f>'Buget cerere'!A16</f>
        <v>2.1</v>
      </c>
      <c r="B15" s="116" t="str">
        <f>'Buget cerere'!B16</f>
        <v>Cheltuieli pentru asigurarea utilitatilor necesare obiectivului</v>
      </c>
      <c r="C15" s="110">
        <f>'Buget cerere'!I16</f>
        <v>0</v>
      </c>
      <c r="D15" s="111">
        <f t="shared" ref="D15:D16" si="3">IF(F15+G15+H15+I15&lt;&gt;C15,"EROARE!",F15+G15+H15+I15)</f>
        <v>0</v>
      </c>
      <c r="E15" s="475"/>
      <c r="F15" s="36">
        <v>0</v>
      </c>
      <c r="G15" s="36">
        <v>0</v>
      </c>
      <c r="H15" s="36">
        <v>0</v>
      </c>
      <c r="I15" s="36">
        <v>0</v>
      </c>
      <c r="J15" s="101">
        <f t="shared" si="0"/>
        <v>0</v>
      </c>
      <c r="K15" s="102"/>
    </row>
    <row r="16" spans="1:11" s="107" customFormat="1" x14ac:dyDescent="0.25">
      <c r="A16" s="108"/>
      <c r="B16" s="114" t="str">
        <f>'Buget cerere'!B17</f>
        <v> TOTAL CAPITOL 2</v>
      </c>
      <c r="C16" s="110">
        <f>'Buget cerere'!I17</f>
        <v>0</v>
      </c>
      <c r="D16" s="111">
        <f t="shared" si="3"/>
        <v>0</v>
      </c>
      <c r="E16" s="477"/>
      <c r="F16" s="111">
        <f>F15</f>
        <v>0</v>
      </c>
      <c r="G16" s="111">
        <f>G15</f>
        <v>0</v>
      </c>
      <c r="H16" s="111">
        <f>H15</f>
        <v>0</v>
      </c>
      <c r="I16" s="111">
        <f>I15</f>
        <v>0</v>
      </c>
      <c r="J16" s="101">
        <f t="shared" si="0"/>
        <v>0</v>
      </c>
      <c r="K16" s="102"/>
    </row>
    <row r="17" spans="1:11" s="107" customFormat="1" x14ac:dyDescent="0.25">
      <c r="A17" s="108" t="str">
        <f>'Buget cerere'!A18</f>
        <v>3</v>
      </c>
      <c r="B17" s="481" t="str">
        <f>'Buget cerere'!B18:I18</f>
        <v>CAPITOL 3 Cheltuieli pentru proiectare și asistență tehnică</v>
      </c>
      <c r="C17" s="482"/>
      <c r="D17" s="482"/>
      <c r="E17" s="482"/>
      <c r="F17" s="482"/>
      <c r="G17" s="482"/>
      <c r="H17" s="482"/>
      <c r="I17" s="483"/>
      <c r="J17" s="101">
        <f t="shared" si="0"/>
        <v>0</v>
      </c>
      <c r="K17" s="102"/>
    </row>
    <row r="18" spans="1:11" s="113" customFormat="1" ht="26.25" customHeight="1" x14ac:dyDescent="0.25">
      <c r="A18" s="108" t="str">
        <f>'Buget cerere'!A19</f>
        <v>3.1</v>
      </c>
      <c r="B18" s="117" t="str">
        <f>'Buget cerere'!B19</f>
        <v>Studii  (Studii de teren; Raport privind impactul asupra mediului; Alte studii specifice)</v>
      </c>
      <c r="C18" s="110">
        <f>'Buget cerere'!I19</f>
        <v>0</v>
      </c>
      <c r="D18" s="111">
        <f>IF(F18+G18+H18+I18&lt;&gt;C18,"EROARE!",F18+G18+H18+I18)</f>
        <v>0</v>
      </c>
      <c r="E18" s="475"/>
      <c r="F18" s="36">
        <v>0</v>
      </c>
      <c r="G18" s="36">
        <v>0</v>
      </c>
      <c r="H18" s="36">
        <v>0</v>
      </c>
      <c r="I18" s="36">
        <v>0</v>
      </c>
      <c r="J18" s="101">
        <f t="shared" si="0"/>
        <v>0</v>
      </c>
      <c r="K18" s="102"/>
    </row>
    <row r="19" spans="1:11" s="113" customFormat="1" x14ac:dyDescent="0.25">
      <c r="A19" s="108" t="str">
        <f>'Buget cerere'!A20</f>
        <v>3.2</v>
      </c>
      <c r="B19" s="117" t="str">
        <f>'Buget cerere'!B20</f>
        <v>Cheltuieli pentru obținere de avize, acorduri si autorizații</v>
      </c>
      <c r="C19" s="110">
        <f>'Buget cerere'!I20</f>
        <v>0</v>
      </c>
      <c r="D19" s="111">
        <f t="shared" ref="D19:D30" si="4">IF(F19+G19+H19+I19&lt;&gt;C19,"EROARE!",F19+G19+H19+I19)</f>
        <v>0</v>
      </c>
      <c r="E19" s="476"/>
      <c r="F19" s="36">
        <v>0</v>
      </c>
      <c r="G19" s="36">
        <v>0</v>
      </c>
      <c r="H19" s="36">
        <v>0</v>
      </c>
      <c r="I19" s="36">
        <v>0</v>
      </c>
      <c r="J19" s="101">
        <f t="shared" si="0"/>
        <v>0</v>
      </c>
      <c r="K19" s="102"/>
    </row>
    <row r="20" spans="1:11" s="113" customFormat="1" x14ac:dyDescent="0.25">
      <c r="A20" s="108" t="str">
        <f>'Buget cerere'!A21</f>
        <v>3.3</v>
      </c>
      <c r="B20" s="117" t="str">
        <f>'Buget cerere'!B21</f>
        <v>Expertiza tehnica</v>
      </c>
      <c r="C20" s="110">
        <f>'Buget cerere'!I21</f>
        <v>0</v>
      </c>
      <c r="D20" s="111">
        <f t="shared" si="4"/>
        <v>0</v>
      </c>
      <c r="E20" s="476"/>
      <c r="F20" s="36">
        <v>0</v>
      </c>
      <c r="G20" s="36">
        <v>0</v>
      </c>
      <c r="H20" s="36">
        <v>0</v>
      </c>
      <c r="I20" s="36">
        <v>0</v>
      </c>
      <c r="J20" s="101">
        <f t="shared" si="0"/>
        <v>0</v>
      </c>
      <c r="K20" s="102"/>
    </row>
    <row r="21" spans="1:11" s="113" customFormat="1" x14ac:dyDescent="0.25">
      <c r="A21" s="108" t="str">
        <f>'Buget cerere'!A22</f>
        <v>3.4</v>
      </c>
      <c r="B21" s="117" t="str">
        <f>'Buget cerere'!B22</f>
        <v>CertificareaCertificarea performanţei energetice şi auditul energetic al clădirilor</v>
      </c>
      <c r="C21" s="110">
        <f>'Buget cerere'!I22</f>
        <v>0</v>
      </c>
      <c r="D21" s="111">
        <f t="shared" si="4"/>
        <v>0</v>
      </c>
      <c r="E21" s="476"/>
      <c r="F21" s="36">
        <v>0</v>
      </c>
      <c r="G21" s="36">
        <v>0</v>
      </c>
      <c r="H21" s="36">
        <v>0</v>
      </c>
      <c r="I21" s="36">
        <v>0</v>
      </c>
      <c r="J21" s="101">
        <f t="shared" si="0"/>
        <v>0</v>
      </c>
      <c r="K21" s="102"/>
    </row>
    <row r="22" spans="1:11" s="113" customFormat="1" x14ac:dyDescent="0.25">
      <c r="A22" s="108" t="str">
        <f>'Buget cerere'!A23</f>
        <v>3.5</v>
      </c>
      <c r="B22" s="117" t="str">
        <f>'Buget cerere'!B23</f>
        <v>Proiectare</v>
      </c>
      <c r="C22" s="110">
        <f>'Buget cerere'!I23</f>
        <v>0</v>
      </c>
      <c r="D22" s="111">
        <f t="shared" si="4"/>
        <v>0</v>
      </c>
      <c r="E22" s="476"/>
      <c r="F22" s="36">
        <v>0</v>
      </c>
      <c r="G22" s="36">
        <v>0</v>
      </c>
      <c r="H22" s="36">
        <v>0</v>
      </c>
      <c r="I22" s="36">
        <v>0</v>
      </c>
      <c r="J22" s="101">
        <f t="shared" si="0"/>
        <v>0</v>
      </c>
      <c r="K22" s="102"/>
    </row>
    <row r="23" spans="1:11" s="113" customFormat="1" x14ac:dyDescent="0.25">
      <c r="A23" s="108" t="str">
        <f>'Buget cerere'!A24</f>
        <v>3.6</v>
      </c>
      <c r="B23" s="117" t="str">
        <f>'Buget cerere'!B24</f>
        <v>Elaborare proceduri atribuire</v>
      </c>
      <c r="C23" s="110">
        <f>'Buget cerere'!I24</f>
        <v>0</v>
      </c>
      <c r="D23" s="111">
        <f t="shared" si="4"/>
        <v>0</v>
      </c>
      <c r="E23" s="476"/>
      <c r="F23" s="36">
        <v>0</v>
      </c>
      <c r="G23" s="36">
        <v>0</v>
      </c>
      <c r="H23" s="36">
        <v>0</v>
      </c>
      <c r="I23" s="36">
        <v>0</v>
      </c>
      <c r="J23" s="101"/>
      <c r="K23" s="102"/>
    </row>
    <row r="24" spans="1:11" s="113" customFormat="1" x14ac:dyDescent="0.25">
      <c r="A24" s="108" t="str">
        <f>'Buget cerere'!A25</f>
        <v>3.7</v>
      </c>
      <c r="B24" s="117" t="str">
        <f>'Buget cerere'!B25</f>
        <v>Consultanţă</v>
      </c>
      <c r="C24" s="110">
        <f>'Buget cerere'!I25</f>
        <v>0</v>
      </c>
      <c r="D24" s="111">
        <f t="shared" si="4"/>
        <v>0</v>
      </c>
      <c r="E24" s="476"/>
      <c r="F24" s="376">
        <f>SUM(F25:F26)</f>
        <v>0</v>
      </c>
      <c r="G24" s="376">
        <f t="shared" ref="G24:I24" si="5">SUM(G25:G26)</f>
        <v>0</v>
      </c>
      <c r="H24" s="376">
        <f t="shared" si="5"/>
        <v>0</v>
      </c>
      <c r="I24" s="376">
        <f t="shared" si="5"/>
        <v>0</v>
      </c>
      <c r="J24" s="101"/>
      <c r="K24" s="102"/>
    </row>
    <row r="25" spans="1:11" s="113" customFormat="1" x14ac:dyDescent="0.25">
      <c r="A25" s="108" t="str">
        <f>'Buget cerere'!A26</f>
        <v>3.7.1</v>
      </c>
      <c r="B25" s="117" t="str">
        <f>'Buget cerere'!B26</f>
        <v>Managementul de pManagementul de proiect pentru obiectivul de investiţii</v>
      </c>
      <c r="C25" s="110">
        <f>'Buget cerere'!I26</f>
        <v>0</v>
      </c>
      <c r="D25" s="111">
        <f t="shared" si="4"/>
        <v>0</v>
      </c>
      <c r="E25" s="476"/>
      <c r="F25" s="36">
        <v>0</v>
      </c>
      <c r="G25" s="36">
        <v>0</v>
      </c>
      <c r="H25" s="36">
        <v>0</v>
      </c>
      <c r="I25" s="36">
        <v>0</v>
      </c>
      <c r="J25" s="101"/>
      <c r="K25" s="102"/>
    </row>
    <row r="26" spans="1:11" s="113" customFormat="1" x14ac:dyDescent="0.25">
      <c r="A26" s="108" t="str">
        <f>'Buget cerere'!A27</f>
        <v>3.7.2</v>
      </c>
      <c r="B26" s="117" t="str">
        <f>'Buget cerere'!B27</f>
        <v>Auditul financiar</v>
      </c>
      <c r="C26" s="110">
        <f>'Buget cerere'!I27</f>
        <v>0</v>
      </c>
      <c r="D26" s="111">
        <f t="shared" si="4"/>
        <v>0</v>
      </c>
      <c r="E26" s="476"/>
      <c r="F26" s="36">
        <v>0</v>
      </c>
      <c r="G26" s="36">
        <v>0</v>
      </c>
      <c r="H26" s="36">
        <v>0</v>
      </c>
      <c r="I26" s="36">
        <v>0</v>
      </c>
      <c r="J26" s="101"/>
      <c r="K26" s="102"/>
    </row>
    <row r="27" spans="1:11" s="113" customFormat="1" x14ac:dyDescent="0.25">
      <c r="A27" s="108" t="str">
        <f>'Buget cerere'!A28</f>
        <v>3.8</v>
      </c>
      <c r="B27" s="117" t="str">
        <f>'Buget cerere'!B28</f>
        <v>Asistenţă tehnică</v>
      </c>
      <c r="C27" s="110">
        <f>'Buget cerere'!I28</f>
        <v>0</v>
      </c>
      <c r="D27" s="111">
        <f t="shared" si="4"/>
        <v>0</v>
      </c>
      <c r="E27" s="476"/>
      <c r="F27" s="376">
        <f>SUM(F28:F29)</f>
        <v>0</v>
      </c>
      <c r="G27" s="376">
        <f>SUM(G28:G29)</f>
        <v>0</v>
      </c>
      <c r="H27" s="376">
        <f t="shared" ref="H27:I27" si="6">SUM(H28:H29)</f>
        <v>0</v>
      </c>
      <c r="I27" s="376">
        <f t="shared" si="6"/>
        <v>0</v>
      </c>
      <c r="J27" s="101"/>
      <c r="K27" s="102"/>
    </row>
    <row r="28" spans="1:11" s="113" customFormat="1" x14ac:dyDescent="0.25">
      <c r="A28" s="108" t="str">
        <f>'Buget cerere'!A29</f>
        <v>3.8.1</v>
      </c>
      <c r="B28" s="117" t="str">
        <f>'Buget cerere'!B29</f>
        <v xml:space="preserve"> Asistenţă tehnică din partea proiectantului</v>
      </c>
      <c r="C28" s="110">
        <f>'Buget cerere'!I29</f>
        <v>0</v>
      </c>
      <c r="D28" s="111">
        <f t="shared" si="4"/>
        <v>0</v>
      </c>
      <c r="E28" s="476"/>
      <c r="F28" s="36">
        <v>0</v>
      </c>
      <c r="G28" s="36">
        <v>0</v>
      </c>
      <c r="H28" s="36">
        <v>0</v>
      </c>
      <c r="I28" s="36">
        <v>0</v>
      </c>
      <c r="J28" s="101"/>
      <c r="K28" s="102"/>
    </row>
    <row r="29" spans="1:11" s="113" customFormat="1" x14ac:dyDescent="0.25">
      <c r="A29" s="108" t="str">
        <f>'Buget cerere'!A30</f>
        <v>3.8.2</v>
      </c>
      <c r="B29" s="117" t="str">
        <f>'Buget cerere'!B30</f>
        <v>Dirigenţie de şantier</v>
      </c>
      <c r="C29" s="110">
        <f>'Buget cerere'!I30</f>
        <v>0</v>
      </c>
      <c r="D29" s="111">
        <f t="shared" si="4"/>
        <v>0</v>
      </c>
      <c r="E29" s="476"/>
      <c r="F29" s="36">
        <v>0</v>
      </c>
      <c r="G29" s="36">
        <v>0</v>
      </c>
      <c r="H29" s="36">
        <v>0</v>
      </c>
      <c r="I29" s="36">
        <v>0</v>
      </c>
      <c r="J29" s="101"/>
      <c r="K29" s="102"/>
    </row>
    <row r="30" spans="1:11" s="107" customFormat="1" x14ac:dyDescent="0.25">
      <c r="A30" s="108"/>
      <c r="B30" s="118" t="str">
        <f>'Buget cerere'!B31</f>
        <v> TOTAL CAPITOL 3</v>
      </c>
      <c r="C30" s="110">
        <f>'Buget cerere'!I31</f>
        <v>0</v>
      </c>
      <c r="D30" s="111">
        <f t="shared" si="4"/>
        <v>0</v>
      </c>
      <c r="E30" s="477"/>
      <c r="F30" s="111">
        <f>SUM(F18:F23)+F24+F27</f>
        <v>0</v>
      </c>
      <c r="G30" s="111">
        <f t="shared" ref="G30:I30" si="7">SUM(G18:G23)+G24+G27</f>
        <v>0</v>
      </c>
      <c r="H30" s="111">
        <f t="shared" si="7"/>
        <v>0</v>
      </c>
      <c r="I30" s="111">
        <f t="shared" si="7"/>
        <v>0</v>
      </c>
      <c r="J30" s="101">
        <f t="shared" si="0"/>
        <v>0</v>
      </c>
      <c r="K30" s="102"/>
    </row>
    <row r="31" spans="1:11" s="107" customFormat="1" x14ac:dyDescent="0.25">
      <c r="A31" s="108">
        <f>'Buget cerere'!A32</f>
        <v>4</v>
      </c>
      <c r="B31" s="461" t="str">
        <f>'Buget cerere'!B32:I32</f>
        <v>CAPITOLUL 4 Cheltuieli pentru investiţia de bază</v>
      </c>
      <c r="C31" s="462"/>
      <c r="D31" s="462"/>
      <c r="E31" s="462"/>
      <c r="F31" s="462"/>
      <c r="G31" s="462"/>
      <c r="H31" s="462"/>
      <c r="I31" s="463"/>
      <c r="J31" s="101">
        <f t="shared" si="0"/>
        <v>0</v>
      </c>
      <c r="K31" s="102"/>
    </row>
    <row r="32" spans="1:11" s="113" customFormat="1" x14ac:dyDescent="0.25">
      <c r="A32" s="108" t="str">
        <f>'Buget cerere'!A33</f>
        <v>4.1</v>
      </c>
      <c r="B32" s="42" t="str">
        <f>'Buget cerere'!B33</f>
        <v>Construcţii şi instalaţii</v>
      </c>
      <c r="C32" s="110">
        <f>'Buget cerere'!I33</f>
        <v>0</v>
      </c>
      <c r="D32" s="111">
        <f>IF(F32+G32+H32+I32&lt;&gt;C32,"EROARE!",F32+G32+H32+I32)</f>
        <v>0</v>
      </c>
      <c r="E32" s="475"/>
      <c r="F32" s="36">
        <v>0</v>
      </c>
      <c r="G32" s="36">
        <v>0</v>
      </c>
      <c r="H32" s="36">
        <v>0</v>
      </c>
      <c r="I32" s="36">
        <v>0</v>
      </c>
      <c r="J32" s="101">
        <f t="shared" si="0"/>
        <v>0</v>
      </c>
      <c r="K32" s="102"/>
    </row>
    <row r="33" spans="1:11" s="113" customFormat="1" ht="29.25" customHeight="1" x14ac:dyDescent="0.25">
      <c r="A33" s="108" t="str">
        <f>'Buget cerere'!A34</f>
        <v>4.2</v>
      </c>
      <c r="B33" s="42" t="str">
        <f>'Buget cerere'!B34</f>
        <v>Montaj utilaje, echipamente tehnologice și funcționale</v>
      </c>
      <c r="C33" s="110">
        <f>'Buget cerere'!I34</f>
        <v>0</v>
      </c>
      <c r="D33" s="111">
        <f t="shared" ref="D33:D37" si="8">IF(F33+G33+H33+I33&lt;&gt;C33,"EROARE!",F33+G33+H33+I33)</f>
        <v>0</v>
      </c>
      <c r="E33" s="476"/>
      <c r="F33" s="36">
        <v>0</v>
      </c>
      <c r="G33" s="36">
        <v>0</v>
      </c>
      <c r="H33" s="36">
        <v>0</v>
      </c>
      <c r="I33" s="36">
        <v>0</v>
      </c>
      <c r="J33" s="101">
        <f t="shared" si="0"/>
        <v>0</v>
      </c>
      <c r="K33" s="102"/>
    </row>
    <row r="34" spans="1:11" s="113" customFormat="1" x14ac:dyDescent="0.25">
      <c r="A34" s="108" t="str">
        <f>'Buget cerere'!A35</f>
        <v>4.3</v>
      </c>
      <c r="B34" s="42" t="str">
        <f>'Buget cerere'!B35</f>
        <v>Utilaje, echipamente tehnologice şi funcționale care necesită  montaj</v>
      </c>
      <c r="C34" s="110">
        <f>'Buget cerere'!I35</f>
        <v>0</v>
      </c>
      <c r="D34" s="111">
        <f t="shared" si="8"/>
        <v>0</v>
      </c>
      <c r="E34" s="476"/>
      <c r="F34" s="36">
        <v>0</v>
      </c>
      <c r="G34" s="36">
        <v>0</v>
      </c>
      <c r="H34" s="36">
        <v>0</v>
      </c>
      <c r="I34" s="36">
        <v>0</v>
      </c>
      <c r="J34" s="101">
        <f t="shared" si="0"/>
        <v>0</v>
      </c>
      <c r="K34" s="102"/>
    </row>
    <row r="35" spans="1:11" s="107" customFormat="1" x14ac:dyDescent="0.25">
      <c r="A35" s="108" t="str">
        <f>'Buget cerere'!A36</f>
        <v>4.4</v>
      </c>
      <c r="B35" s="42" t="str">
        <f>'Buget cerere'!B36</f>
        <v>Utilaje, echipamente tehnologice şi funcționale care nu necesită montaj și echipamente de transport</v>
      </c>
      <c r="C35" s="110">
        <f>'Buget cerere'!I36</f>
        <v>0</v>
      </c>
      <c r="D35" s="111">
        <f t="shared" si="8"/>
        <v>0</v>
      </c>
      <c r="E35" s="477"/>
      <c r="F35" s="36">
        <v>0</v>
      </c>
      <c r="G35" s="36">
        <v>0</v>
      </c>
      <c r="H35" s="36">
        <v>0</v>
      </c>
      <c r="I35" s="36">
        <v>0</v>
      </c>
      <c r="J35" s="101">
        <f t="shared" si="0"/>
        <v>0</v>
      </c>
      <c r="K35" s="102"/>
    </row>
    <row r="36" spans="1:11" s="107" customFormat="1" x14ac:dyDescent="0.25">
      <c r="A36" s="108" t="str">
        <f>'Buget cerere'!A37</f>
        <v>4.5</v>
      </c>
      <c r="B36" s="42" t="str">
        <f>'Buget cerere'!B37</f>
        <v>Dotări</v>
      </c>
      <c r="C36" s="110">
        <f>'Buget cerere'!I37</f>
        <v>0</v>
      </c>
      <c r="D36" s="111">
        <f t="shared" si="8"/>
        <v>0</v>
      </c>
      <c r="E36" s="119"/>
      <c r="F36" s="36">
        <v>0</v>
      </c>
      <c r="G36" s="36">
        <v>0</v>
      </c>
      <c r="H36" s="36">
        <v>0</v>
      </c>
      <c r="I36" s="36">
        <v>0</v>
      </c>
      <c r="J36" s="101"/>
      <c r="K36" s="102"/>
    </row>
    <row r="37" spans="1:11" s="107" customFormat="1" x14ac:dyDescent="0.25">
      <c r="A37" s="108" t="str">
        <f>'Buget cerere'!A38</f>
        <v>4.6</v>
      </c>
      <c r="B37" s="42" t="str">
        <f>'Buget cerere'!B38</f>
        <v>Active necorporale</v>
      </c>
      <c r="C37" s="110">
        <f>'Buget cerere'!I38</f>
        <v>0</v>
      </c>
      <c r="D37" s="111">
        <f t="shared" si="8"/>
        <v>0</v>
      </c>
      <c r="E37" s="119"/>
      <c r="F37" s="36">
        <v>0</v>
      </c>
      <c r="G37" s="36">
        <v>0</v>
      </c>
      <c r="H37" s="36">
        <v>0</v>
      </c>
      <c r="I37" s="36">
        <v>0</v>
      </c>
      <c r="J37" s="101"/>
      <c r="K37" s="102"/>
    </row>
    <row r="38" spans="1:11" s="107" customFormat="1" x14ac:dyDescent="0.25">
      <c r="A38" s="108"/>
      <c r="B38" s="118" t="str">
        <f>'Buget cerere'!B39</f>
        <v>TOTAL CAPITOL 4</v>
      </c>
      <c r="C38" s="110">
        <f>'Buget cerere'!I39</f>
        <v>0</v>
      </c>
      <c r="D38" s="111">
        <f t="shared" ref="D38" si="9">IF(F38+G38+H38+I38&lt;&gt;C38,"EROARE!",F38+G38+H38+I38)</f>
        <v>0</v>
      </c>
      <c r="E38" s="119"/>
      <c r="F38" s="111">
        <f>SUM(F32:F37)</f>
        <v>0</v>
      </c>
      <c r="G38" s="111">
        <f t="shared" ref="G38:I38" si="10">SUM(G32:G37)</f>
        <v>0</v>
      </c>
      <c r="H38" s="111">
        <f t="shared" si="10"/>
        <v>0</v>
      </c>
      <c r="I38" s="111">
        <f t="shared" si="10"/>
        <v>0</v>
      </c>
      <c r="J38" s="101">
        <f t="shared" si="0"/>
        <v>0</v>
      </c>
      <c r="K38" s="102"/>
    </row>
    <row r="39" spans="1:11" s="107" customFormat="1" x14ac:dyDescent="0.25">
      <c r="A39" s="108" t="str">
        <f>'Buget cerere'!A40</f>
        <v>5</v>
      </c>
      <c r="B39" s="461" t="str">
        <f>'Buget cerere'!B40:I40</f>
        <v>CAPITOLUL 5   Alte cheltuieli</v>
      </c>
      <c r="C39" s="462"/>
      <c r="D39" s="462"/>
      <c r="E39" s="462"/>
      <c r="F39" s="462"/>
      <c r="G39" s="462"/>
      <c r="H39" s="462"/>
      <c r="I39" s="463"/>
      <c r="J39" s="101">
        <f t="shared" si="0"/>
        <v>0</v>
      </c>
      <c r="K39" s="102"/>
    </row>
    <row r="40" spans="1:11" s="113" customFormat="1" x14ac:dyDescent="0.25">
      <c r="A40" s="108" t="str">
        <f>'Buget cerere'!A41</f>
        <v>5.1.</v>
      </c>
      <c r="B40" s="42" t="str">
        <f>'Buget cerere'!B41</f>
        <v>Organizare de șantier</v>
      </c>
      <c r="C40" s="110">
        <f>'Buget cerere'!I41</f>
        <v>0</v>
      </c>
      <c r="D40" s="111">
        <f t="shared" ref="D40:D45" si="11">IF(F40+G40+H40+I40&lt;&gt;C40,"EROARE!",F40+G40+H40+I40)</f>
        <v>0</v>
      </c>
      <c r="E40" s="475"/>
      <c r="F40" s="120">
        <f>F41+F42</f>
        <v>0</v>
      </c>
      <c r="G40" s="120">
        <f t="shared" ref="G40:I40" si="12">G41+G42</f>
        <v>0</v>
      </c>
      <c r="H40" s="120">
        <f t="shared" si="12"/>
        <v>0</v>
      </c>
      <c r="I40" s="120">
        <f t="shared" si="12"/>
        <v>0</v>
      </c>
      <c r="J40" s="101">
        <f t="shared" si="0"/>
        <v>0</v>
      </c>
      <c r="K40" s="102"/>
    </row>
    <row r="41" spans="1:11" s="113" customFormat="1" x14ac:dyDescent="0.25">
      <c r="A41" s="108" t="str">
        <f>'Buget cerere'!A42</f>
        <v>5.1.1</v>
      </c>
      <c r="B41" s="121" t="str">
        <f>'Buget cerere'!B42</f>
        <v>Lucrari de constructii si instalatii aferente organizarii de santier</v>
      </c>
      <c r="C41" s="110">
        <f>'Buget cerere'!I42</f>
        <v>0</v>
      </c>
      <c r="D41" s="111">
        <f t="shared" si="11"/>
        <v>0</v>
      </c>
      <c r="E41" s="476"/>
      <c r="F41" s="36">
        <v>0</v>
      </c>
      <c r="G41" s="36">
        <v>0</v>
      </c>
      <c r="H41" s="36">
        <v>0</v>
      </c>
      <c r="I41" s="36">
        <v>0</v>
      </c>
      <c r="J41" s="101">
        <f t="shared" si="0"/>
        <v>0</v>
      </c>
      <c r="K41" s="102"/>
    </row>
    <row r="42" spans="1:11" s="107" customFormat="1" x14ac:dyDescent="0.25">
      <c r="A42" s="108" t="str">
        <f>'Buget cerere'!A43</f>
        <v>5.1.2</v>
      </c>
      <c r="B42" s="121" t="str">
        <f>'Buget cerere'!B43</f>
        <v>Cheltuieli conexe organizării de şantier</v>
      </c>
      <c r="C42" s="110">
        <f>'Buget cerere'!I43</f>
        <v>0</v>
      </c>
      <c r="D42" s="111">
        <f t="shared" si="11"/>
        <v>0</v>
      </c>
      <c r="E42" s="477"/>
      <c r="F42" s="36">
        <v>0</v>
      </c>
      <c r="G42" s="36">
        <v>0</v>
      </c>
      <c r="H42" s="36">
        <v>0</v>
      </c>
      <c r="I42" s="36">
        <v>0</v>
      </c>
      <c r="J42" s="101">
        <f t="shared" si="0"/>
        <v>0</v>
      </c>
      <c r="K42" s="102"/>
    </row>
    <row r="43" spans="1:11" s="107" customFormat="1" x14ac:dyDescent="0.25">
      <c r="A43" s="108" t="str">
        <f>'Buget cerere'!A44</f>
        <v>5.2</v>
      </c>
      <c r="B43" s="42" t="str">
        <f>'Buget cerere'!B44</f>
        <v>Comisioane, cote, taxe</v>
      </c>
      <c r="C43" s="110">
        <f>'Buget cerere'!I44</f>
        <v>0</v>
      </c>
      <c r="D43" s="111">
        <f t="shared" si="11"/>
        <v>0</v>
      </c>
      <c r="E43" s="122"/>
      <c r="F43" s="36">
        <v>0</v>
      </c>
      <c r="G43" s="36">
        <v>0</v>
      </c>
      <c r="H43" s="36">
        <v>0</v>
      </c>
      <c r="I43" s="36">
        <v>0</v>
      </c>
      <c r="J43" s="101">
        <f t="shared" si="0"/>
        <v>0</v>
      </c>
      <c r="K43" s="102"/>
    </row>
    <row r="44" spans="1:11" s="113" customFormat="1" x14ac:dyDescent="0.25">
      <c r="A44" s="108" t="str">
        <f>'Buget cerere'!A45</f>
        <v>5.3</v>
      </c>
      <c r="B44" s="42" t="str">
        <f>'Buget cerere'!B45</f>
        <v>Cheltuieli diverse și neprevăzute</v>
      </c>
      <c r="C44" s="110">
        <f>'Buget cerere'!I45</f>
        <v>0</v>
      </c>
      <c r="D44" s="111">
        <f t="shared" si="11"/>
        <v>0</v>
      </c>
      <c r="E44" s="475"/>
      <c r="F44" s="36">
        <v>0</v>
      </c>
      <c r="G44" s="36">
        <v>0</v>
      </c>
      <c r="H44" s="36">
        <v>0</v>
      </c>
      <c r="I44" s="36">
        <v>0</v>
      </c>
      <c r="J44" s="101">
        <f t="shared" si="0"/>
        <v>0</v>
      </c>
      <c r="K44" s="102"/>
    </row>
    <row r="45" spans="1:11" s="113" customFormat="1" x14ac:dyDescent="0.25">
      <c r="A45" s="108" t="str">
        <f>'Buget cerere'!A46</f>
        <v>5.4</v>
      </c>
      <c r="B45" s="42" t="str">
        <f>'Buget cerere'!B46</f>
        <v>Cheltuieli pentru informare şi publicitate</v>
      </c>
      <c r="C45" s="110">
        <f>'Buget cerere'!I46</f>
        <v>0</v>
      </c>
      <c r="D45" s="111">
        <f t="shared" si="11"/>
        <v>0</v>
      </c>
      <c r="E45" s="476"/>
      <c r="F45" s="36">
        <v>0</v>
      </c>
      <c r="G45" s="36">
        <v>0</v>
      </c>
      <c r="H45" s="36">
        <v>0</v>
      </c>
      <c r="I45" s="36">
        <v>0</v>
      </c>
      <c r="J45" s="101"/>
      <c r="K45" s="102"/>
    </row>
    <row r="46" spans="1:11" s="107" customFormat="1" x14ac:dyDescent="0.25">
      <c r="A46" s="108"/>
      <c r="B46" s="118" t="str">
        <f>'Buget cerere'!B47</f>
        <v>TOTAL CAPITOL 5</v>
      </c>
      <c r="C46" s="110">
        <f>'Buget cerere'!I47</f>
        <v>0</v>
      </c>
      <c r="D46" s="111">
        <f>IF(F46+G46+H46+I46&lt;&gt;C46,"EROARE!",F46+G46+H46+I46)</f>
        <v>0</v>
      </c>
      <c r="E46" s="477"/>
      <c r="F46" s="111">
        <f>F40+F43+F44+F45</f>
        <v>0</v>
      </c>
      <c r="G46" s="111">
        <f t="shared" ref="G46:I46" si="13">G40+G43+G44+G45</f>
        <v>0</v>
      </c>
      <c r="H46" s="111">
        <f t="shared" si="13"/>
        <v>0</v>
      </c>
      <c r="I46" s="111">
        <f t="shared" si="13"/>
        <v>0</v>
      </c>
      <c r="J46" s="101">
        <f t="shared" si="0"/>
        <v>0</v>
      </c>
      <c r="K46" s="102"/>
    </row>
    <row r="47" spans="1:11" s="107" customFormat="1" x14ac:dyDescent="0.25">
      <c r="A47" s="108" t="str">
        <f>'Buget cerere'!A48</f>
        <v>6</v>
      </c>
      <c r="B47" s="461" t="str">
        <f>'Buget cerere'!B48:I48</f>
        <v>CAPITOLUL 6 Cheltuieli pentru probe tehnologice şi teste</v>
      </c>
      <c r="C47" s="462"/>
      <c r="D47" s="462"/>
      <c r="E47" s="462"/>
      <c r="F47" s="462"/>
      <c r="G47" s="462"/>
      <c r="H47" s="462"/>
      <c r="I47" s="463"/>
      <c r="J47" s="101">
        <f t="shared" si="0"/>
        <v>0</v>
      </c>
      <c r="K47" s="102"/>
    </row>
    <row r="48" spans="1:11" s="107" customFormat="1" x14ac:dyDescent="0.25">
      <c r="A48" s="108" t="str">
        <f>'Buget cerere'!A49</f>
        <v>6.1</v>
      </c>
      <c r="B48" s="42" t="str">
        <f>'Buget cerere'!B49</f>
        <v>Pregătirea personalului de exploatare</v>
      </c>
      <c r="C48" s="110">
        <f>'Buget cerere'!I49</f>
        <v>0</v>
      </c>
      <c r="D48" s="111">
        <f t="shared" ref="D48:D49" si="14">IF(F48+G48+H48+I48&lt;&gt;C48,"EROARE!",F48+G48+H48+I48)</f>
        <v>0</v>
      </c>
      <c r="E48" s="475"/>
      <c r="F48" s="36">
        <v>0</v>
      </c>
      <c r="G48" s="36">
        <v>0</v>
      </c>
      <c r="H48" s="36">
        <v>0</v>
      </c>
      <c r="I48" s="36">
        <v>0</v>
      </c>
      <c r="J48" s="101">
        <f t="shared" si="0"/>
        <v>0</v>
      </c>
      <c r="K48" s="102"/>
    </row>
    <row r="49" spans="1:18" s="107" customFormat="1" x14ac:dyDescent="0.25">
      <c r="A49" s="108" t="str">
        <f>'Buget cerere'!A50</f>
        <v>6.2</v>
      </c>
      <c r="B49" s="42" t="str">
        <f>'Buget cerere'!B50</f>
        <v>Probe tehnologice şi teste</v>
      </c>
      <c r="C49" s="110">
        <f>'Buget cerere'!I50</f>
        <v>0</v>
      </c>
      <c r="D49" s="111">
        <f t="shared" si="14"/>
        <v>0</v>
      </c>
      <c r="E49" s="476"/>
      <c r="F49" s="36">
        <v>0</v>
      </c>
      <c r="G49" s="36">
        <v>0</v>
      </c>
      <c r="H49" s="36">
        <v>0</v>
      </c>
      <c r="I49" s="36">
        <v>0</v>
      </c>
      <c r="J49" s="101"/>
      <c r="K49" s="102"/>
    </row>
    <row r="50" spans="1:18" s="107" customFormat="1" x14ac:dyDescent="0.25">
      <c r="A50" s="108"/>
      <c r="B50" s="118" t="str">
        <f>'Buget cerere'!B51</f>
        <v>TOTAL CAPITOL 6</v>
      </c>
      <c r="C50" s="110">
        <f>'Buget cerere'!I51</f>
        <v>0</v>
      </c>
      <c r="D50" s="111">
        <f>IF(F50+G50+H50+I50&lt;&gt;C50,"EROARE!",F50+G50+H50+I50)</f>
        <v>0</v>
      </c>
      <c r="E50" s="477"/>
      <c r="F50" s="111">
        <f>SUM(F48:F49)</f>
        <v>0</v>
      </c>
      <c r="G50" s="111">
        <f t="shared" ref="G50:I50" si="15">SUM(G48:G49)</f>
        <v>0</v>
      </c>
      <c r="H50" s="111">
        <f t="shared" si="15"/>
        <v>0</v>
      </c>
      <c r="I50" s="111">
        <f t="shared" si="15"/>
        <v>0</v>
      </c>
      <c r="J50" s="101">
        <f t="shared" si="0"/>
        <v>0</v>
      </c>
      <c r="K50" s="102"/>
    </row>
    <row r="51" spans="1:18" s="107" customFormat="1" x14ac:dyDescent="0.25">
      <c r="A51" s="123"/>
      <c r="B51" s="124" t="str">
        <f>'Buget cerere'!B52</f>
        <v>TOTAL GENERAL</v>
      </c>
      <c r="C51" s="110">
        <f>'Buget cerere'!I52</f>
        <v>0</v>
      </c>
      <c r="D51" s="111">
        <f>IF(F51+G51+H51+I51&lt;&gt;C51,"EROARE!",F51+G51+H51+I51)</f>
        <v>0</v>
      </c>
      <c r="E51" s="478"/>
      <c r="F51" s="125">
        <f>F50+F46+F38+F30+F16+F13</f>
        <v>0</v>
      </c>
      <c r="G51" s="125">
        <f t="shared" ref="G51:I51" si="16">G50+G46+G38+G30+G16+G13</f>
        <v>0</v>
      </c>
      <c r="H51" s="125">
        <f t="shared" si="16"/>
        <v>0</v>
      </c>
      <c r="I51" s="125">
        <f t="shared" si="16"/>
        <v>0</v>
      </c>
      <c r="J51" s="101">
        <f t="shared" si="0"/>
        <v>0</v>
      </c>
      <c r="K51" s="102"/>
      <c r="M51" s="126"/>
    </row>
    <row r="52" spans="1:18" s="129" customFormat="1" x14ac:dyDescent="0.25">
      <c r="A52" s="127"/>
      <c r="B52" s="124" t="s">
        <v>111</v>
      </c>
      <c r="C52" s="128">
        <f>'Buget cerere'!E52</f>
        <v>0</v>
      </c>
      <c r="D52" s="111">
        <f>IF(F52+G52+H52+I52&lt;&gt;C52,"EROARE!",F52+G52+H52+I52)</f>
        <v>0</v>
      </c>
      <c r="E52" s="478"/>
      <c r="F52" s="125">
        <f>F51-F53</f>
        <v>0</v>
      </c>
      <c r="G52" s="125">
        <f t="shared" ref="G52:I52" si="17">G51-G53</f>
        <v>0</v>
      </c>
      <c r="H52" s="125">
        <f t="shared" si="17"/>
        <v>0</v>
      </c>
      <c r="I52" s="125">
        <f t="shared" si="17"/>
        <v>0</v>
      </c>
      <c r="J52" s="101">
        <f t="shared" si="0"/>
        <v>0</v>
      </c>
      <c r="K52" s="102"/>
      <c r="M52" s="130"/>
    </row>
    <row r="53" spans="1:18" s="129" customFormat="1" ht="15" customHeight="1" x14ac:dyDescent="0.25">
      <c r="A53" s="127"/>
      <c r="B53" s="124" t="s">
        <v>112</v>
      </c>
      <c r="C53" s="131">
        <f>'Buget cerere'!C62</f>
        <v>0</v>
      </c>
      <c r="D53" s="111">
        <f t="shared" ref="D53" si="18">IF(F53+G53+H53+I53&lt;&gt;C53,"EROARE!",F53+G53+H53+I53)</f>
        <v>0</v>
      </c>
      <c r="E53" s="479"/>
      <c r="F53" s="36">
        <v>0</v>
      </c>
      <c r="G53" s="36">
        <v>0</v>
      </c>
      <c r="H53" s="36">
        <v>0</v>
      </c>
      <c r="I53" s="36">
        <v>0</v>
      </c>
      <c r="J53" s="101">
        <f>C53-D53</f>
        <v>0</v>
      </c>
      <c r="K53" s="102"/>
    </row>
    <row r="54" spans="1:18" s="113" customFormat="1" x14ac:dyDescent="0.3">
      <c r="A54" s="132"/>
      <c r="B54" s="133" t="s">
        <v>113</v>
      </c>
      <c r="C54" s="134"/>
      <c r="D54" s="134"/>
      <c r="E54" s="134"/>
      <c r="F54" s="135" t="e">
        <f>F52/$D$52</f>
        <v>#DIV/0!</v>
      </c>
      <c r="G54" s="135" t="e">
        <f t="shared" ref="G54:I54" si="19">G52/$D$52</f>
        <v>#DIV/0!</v>
      </c>
      <c r="H54" s="135" t="e">
        <f t="shared" si="19"/>
        <v>#DIV/0!</v>
      </c>
      <c r="I54" s="135" t="e">
        <f t="shared" si="19"/>
        <v>#DIV/0!</v>
      </c>
      <c r="J54" s="101">
        <f t="shared" si="0"/>
        <v>0</v>
      </c>
      <c r="K54" s="102"/>
    </row>
    <row r="55" spans="1:18" s="113" customFormat="1" x14ac:dyDescent="0.25">
      <c r="A55" s="132"/>
      <c r="B55" s="136"/>
      <c r="C55" s="86"/>
      <c r="D55" s="137"/>
      <c r="E55" s="86"/>
      <c r="F55" s="86"/>
      <c r="G55" s="86"/>
      <c r="H55" s="86"/>
      <c r="I55" s="86"/>
      <c r="J55" s="101">
        <f t="shared" si="0"/>
        <v>0</v>
      </c>
      <c r="K55" s="102"/>
    </row>
    <row r="56" spans="1:18" s="1" customFormat="1" ht="21.6" customHeight="1" x14ac:dyDescent="0.3">
      <c r="A56" s="140"/>
      <c r="B56" s="480"/>
      <c r="C56" s="480"/>
      <c r="D56" s="480"/>
      <c r="E56" s="480"/>
      <c r="F56" s="480"/>
      <c r="G56" s="480"/>
      <c r="H56" s="480"/>
      <c r="I56" s="480"/>
      <c r="J56" s="101"/>
      <c r="K56" s="102"/>
      <c r="L56" s="138"/>
      <c r="M56" s="138"/>
      <c r="N56" s="138"/>
      <c r="O56" s="139"/>
      <c r="P56" s="139"/>
      <c r="Q56" s="139"/>
      <c r="R56" s="139"/>
    </row>
    <row r="57" spans="1:18" s="1" customFormat="1" ht="15.6" x14ac:dyDescent="0.3">
      <c r="A57" s="140"/>
      <c r="B57" s="141"/>
      <c r="C57" s="142"/>
      <c r="D57" s="137"/>
      <c r="E57" s="137"/>
      <c r="F57" s="137"/>
      <c r="G57" s="137"/>
      <c r="H57" s="137"/>
      <c r="I57" s="137"/>
      <c r="J57" s="101"/>
      <c r="K57" s="102"/>
      <c r="L57" s="138"/>
      <c r="M57" s="138"/>
      <c r="N57" s="138"/>
      <c r="O57" s="139"/>
      <c r="P57" s="139"/>
      <c r="Q57" s="139"/>
      <c r="R57" s="139"/>
    </row>
    <row r="58" spans="1:18" s="1" customFormat="1" ht="15.6" x14ac:dyDescent="0.3">
      <c r="A58" s="140"/>
      <c r="B58" s="141"/>
      <c r="C58" s="142"/>
      <c r="D58" s="137"/>
      <c r="E58" s="137"/>
      <c r="F58" s="137"/>
      <c r="G58" s="137"/>
      <c r="H58" s="137"/>
      <c r="I58" s="137"/>
      <c r="J58" s="101"/>
      <c r="K58" s="102"/>
      <c r="L58" s="138"/>
      <c r="M58" s="138"/>
      <c r="N58" s="138"/>
      <c r="O58" s="139"/>
      <c r="P58" s="139"/>
      <c r="Q58" s="139"/>
      <c r="R58" s="139"/>
    </row>
    <row r="59" spans="1:18" s="113" customFormat="1" x14ac:dyDescent="0.25">
      <c r="A59" s="132"/>
      <c r="B59" s="136"/>
      <c r="C59" s="86"/>
      <c r="D59" s="137"/>
      <c r="E59" s="86"/>
      <c r="F59" s="86"/>
      <c r="G59" s="86"/>
      <c r="H59" s="86"/>
      <c r="I59" s="86"/>
      <c r="J59" s="101"/>
      <c r="K59" s="102"/>
    </row>
    <row r="60" spans="1:18" s="143" customFormat="1" ht="13.2" x14ac:dyDescent="0.25">
      <c r="A60" s="132"/>
      <c r="B60" s="136"/>
      <c r="C60" s="86"/>
      <c r="D60" s="137"/>
      <c r="E60" s="86"/>
      <c r="F60" s="86"/>
      <c r="G60" s="86"/>
      <c r="H60" s="86"/>
      <c r="I60" s="86"/>
      <c r="J60" s="101"/>
      <c r="K60" s="102"/>
    </row>
    <row r="61" spans="1:18" s="143" customFormat="1" ht="15.6" x14ac:dyDescent="0.25">
      <c r="A61" s="132"/>
      <c r="B61" s="360" t="s">
        <v>114</v>
      </c>
      <c r="C61" s="86"/>
      <c r="D61" s="137"/>
      <c r="E61" s="86"/>
      <c r="F61" s="86"/>
      <c r="G61" s="86"/>
      <c r="H61" s="86"/>
      <c r="I61" s="86"/>
      <c r="J61" s="101"/>
      <c r="K61" s="102"/>
    </row>
    <row r="62" spans="1:18" s="143" customFormat="1" ht="13.2" x14ac:dyDescent="0.25">
      <c r="A62" s="132"/>
      <c r="B62" s="136"/>
      <c r="C62" s="144"/>
      <c r="D62" s="145"/>
      <c r="E62" s="86"/>
      <c r="F62" s="86"/>
      <c r="G62" s="86"/>
      <c r="H62" s="86"/>
      <c r="I62" s="86"/>
      <c r="J62" s="101"/>
      <c r="K62" s="102"/>
    </row>
    <row r="63" spans="1:18" s="143" customFormat="1" ht="13.2" x14ac:dyDescent="0.25">
      <c r="A63" s="132"/>
      <c r="B63" s="136"/>
      <c r="C63" s="144"/>
      <c r="D63" s="145"/>
      <c r="E63" s="86"/>
      <c r="F63" s="86"/>
      <c r="G63" s="86"/>
      <c r="H63" s="86"/>
      <c r="I63" s="86"/>
      <c r="J63" s="101"/>
      <c r="K63" s="102"/>
    </row>
    <row r="64" spans="1:18" s="148" customFormat="1" ht="13.2" x14ac:dyDescent="0.25">
      <c r="A64" s="146"/>
      <c r="B64" s="147"/>
      <c r="C64" s="86"/>
      <c r="D64" s="137"/>
      <c r="E64" s="86"/>
      <c r="F64" s="86"/>
      <c r="G64" s="86"/>
      <c r="H64" s="86"/>
      <c r="I64" s="86"/>
      <c r="J64" s="101"/>
      <c r="K64" s="102"/>
    </row>
    <row r="65" spans="1:15" s="155" customFormat="1" ht="27.6" x14ac:dyDescent="0.35">
      <c r="A65" s="149"/>
      <c r="B65" s="150"/>
      <c r="C65" s="151" t="s">
        <v>99</v>
      </c>
      <c r="D65" s="152" t="s">
        <v>100</v>
      </c>
      <c r="E65" s="153" t="s">
        <v>101</v>
      </c>
      <c r="F65" s="474" t="s">
        <v>102</v>
      </c>
      <c r="G65" s="474"/>
      <c r="H65" s="474"/>
      <c r="I65" s="474"/>
      <c r="J65" s="101"/>
      <c r="K65" s="102"/>
    </row>
    <row r="66" spans="1:15" s="161" customFormat="1" ht="13.2" x14ac:dyDescent="0.25">
      <c r="A66" s="156"/>
      <c r="B66" s="157" t="s">
        <v>103</v>
      </c>
      <c r="C66" s="158" t="s">
        <v>104</v>
      </c>
      <c r="D66" s="159" t="s">
        <v>105</v>
      </c>
      <c r="E66" s="160" t="s">
        <v>106</v>
      </c>
      <c r="F66" s="160" t="s">
        <v>107</v>
      </c>
      <c r="G66" s="160" t="s">
        <v>108</v>
      </c>
      <c r="H66" s="160" t="s">
        <v>109</v>
      </c>
      <c r="I66" s="160" t="s">
        <v>110</v>
      </c>
      <c r="J66" s="101"/>
      <c r="K66" s="102"/>
    </row>
    <row r="67" spans="1:15" s="167" customFormat="1" ht="13.2" x14ac:dyDescent="0.25">
      <c r="A67" s="162" t="str">
        <f>'Buget cerere'!A61</f>
        <v>I</v>
      </c>
      <c r="B67" s="163" t="str">
        <f>'Buget cerere'!B61</f>
        <v>Valoarea totală a cererii de finantare, din care :</v>
      </c>
      <c r="C67" s="164">
        <f>'Buget cerere'!C61</f>
        <v>0</v>
      </c>
      <c r="D67" s="111">
        <f>IF(F67+G67+H67+I67&lt;&gt;C67,"EROARE!",F67+G67+H67+I67)</f>
        <v>0</v>
      </c>
      <c r="E67" s="471"/>
      <c r="F67" s="166">
        <f>F51</f>
        <v>0</v>
      </c>
      <c r="G67" s="166">
        <f>G51</f>
        <v>0</v>
      </c>
      <c r="H67" s="166">
        <f>H51</f>
        <v>0</v>
      </c>
      <c r="I67" s="166">
        <f>I51</f>
        <v>0</v>
      </c>
      <c r="J67" s="101">
        <f t="shared" ref="J67:J82" si="20">C67-D67</f>
        <v>0</v>
      </c>
      <c r="K67" s="102"/>
    </row>
    <row r="68" spans="1:15" s="161" customFormat="1" ht="13.2" x14ac:dyDescent="0.25">
      <c r="A68" s="168" t="str">
        <f>'Buget cerere'!A62</f>
        <v>a.</v>
      </c>
      <c r="B68" s="169" t="str">
        <f>'Buget cerere'!B62</f>
        <v>Valoarea totala neeligibilă, inclusiv TVA aferent</v>
      </c>
      <c r="C68" s="110">
        <f>'Buget cerere'!C62</f>
        <v>0</v>
      </c>
      <c r="D68" s="111">
        <f t="shared" ref="D68:D73" si="21">IF(F68+G68+H68+I68&lt;&gt;C68,"EROARE!",F68+G68+H68+I68)</f>
        <v>0</v>
      </c>
      <c r="E68" s="472"/>
      <c r="F68" s="154">
        <f>F53</f>
        <v>0</v>
      </c>
      <c r="G68" s="154">
        <f>G53</f>
        <v>0</v>
      </c>
      <c r="H68" s="154">
        <f>H53</f>
        <v>0</v>
      </c>
      <c r="I68" s="154">
        <f>I53</f>
        <v>0</v>
      </c>
      <c r="J68" s="101">
        <f t="shared" si="20"/>
        <v>0</v>
      </c>
      <c r="K68" s="102"/>
    </row>
    <row r="69" spans="1:15" s="161" customFormat="1" ht="13.2" x14ac:dyDescent="0.25">
      <c r="A69" s="168" t="str">
        <f>'Buget cerere'!A63</f>
        <v>b.</v>
      </c>
      <c r="B69" s="169" t="str">
        <f>'Buget cerere'!B63</f>
        <v>Valoarea totala eligibilă, inclusiv TVA aferent</v>
      </c>
      <c r="C69" s="110">
        <f>'Buget cerere'!C63</f>
        <v>0</v>
      </c>
      <c r="D69" s="111">
        <f t="shared" si="21"/>
        <v>0</v>
      </c>
      <c r="E69" s="472"/>
      <c r="F69" s="154">
        <f>F52</f>
        <v>0</v>
      </c>
      <c r="G69" s="154">
        <f>G52</f>
        <v>0</v>
      </c>
      <c r="H69" s="154">
        <f>H52</f>
        <v>0</v>
      </c>
      <c r="I69" s="154">
        <f>I52</f>
        <v>0</v>
      </c>
      <c r="J69" s="101">
        <f t="shared" si="20"/>
        <v>0</v>
      </c>
      <c r="K69" s="102"/>
      <c r="L69" s="144"/>
      <c r="M69" s="144"/>
      <c r="N69" s="144"/>
      <c r="O69" s="144"/>
    </row>
    <row r="70" spans="1:15" s="167" customFormat="1" ht="13.2" x14ac:dyDescent="0.25">
      <c r="A70" s="162" t="str">
        <f>'Buget cerere'!A64</f>
        <v>II</v>
      </c>
      <c r="B70" s="163" t="str">
        <f>'Buget cerere'!B64</f>
        <v>Contribuţia proprie, din care :</v>
      </c>
      <c r="C70" s="164">
        <f>'Buget cerere'!C64</f>
        <v>0</v>
      </c>
      <c r="D70" s="111" t="e">
        <f t="shared" si="21"/>
        <v>#DIV/0!</v>
      </c>
      <c r="E70" s="472"/>
      <c r="F70" s="166" t="e">
        <f>SUM(F71:F72)</f>
        <v>#DIV/0!</v>
      </c>
      <c r="G70" s="166" t="e">
        <f>SUM(G71:G72)</f>
        <v>#DIV/0!</v>
      </c>
      <c r="H70" s="166" t="e">
        <f>SUM(H71:H72)</f>
        <v>#DIV/0!</v>
      </c>
      <c r="I70" s="166" t="e">
        <f>SUM(I71:I72)</f>
        <v>#DIV/0!</v>
      </c>
      <c r="J70" s="101" t="e">
        <f>C70-D70</f>
        <v>#DIV/0!</v>
      </c>
      <c r="K70" s="102"/>
    </row>
    <row r="71" spans="1:15" s="161" customFormat="1" ht="13.2" x14ac:dyDescent="0.25">
      <c r="A71" s="168" t="str">
        <f>'Buget cerere'!A65</f>
        <v>a.</v>
      </c>
      <c r="B71" s="169" t="str">
        <f>'Buget cerere'!B65</f>
        <v>Contribuţia solicitantului la cheltuieli eligibile , inclusiv TVA aferent</v>
      </c>
      <c r="C71" s="110">
        <f>'Buget cerere'!C65</f>
        <v>0</v>
      </c>
      <c r="D71" s="111" t="e">
        <f t="shared" si="21"/>
        <v>#DIV/0!</v>
      </c>
      <c r="E71" s="472"/>
      <c r="F71" s="120" t="e">
        <f>F54*'Buget cerere'!$C$65</f>
        <v>#DIV/0!</v>
      </c>
      <c r="G71" s="120" t="e">
        <f>G54*'Buget cerere'!$C$65</f>
        <v>#DIV/0!</v>
      </c>
      <c r="H71" s="120" t="e">
        <f>H54*'Buget cerere'!$C$65</f>
        <v>#DIV/0!</v>
      </c>
      <c r="I71" s="120" t="e">
        <f>I54*'Buget cerere'!$C$65</f>
        <v>#DIV/0!</v>
      </c>
      <c r="J71" s="101" t="e">
        <f t="shared" si="20"/>
        <v>#DIV/0!</v>
      </c>
      <c r="K71" s="102"/>
    </row>
    <row r="72" spans="1:15" s="161" customFormat="1" ht="13.2" x14ac:dyDescent="0.25">
      <c r="A72" s="168" t="str">
        <f>'Buget cerere'!A66</f>
        <v>b.</v>
      </c>
      <c r="B72" s="169" t="str">
        <f>'Buget cerere'!B66</f>
        <v>Contribuţia solicitantului la cheltuieli neeligibile, inclusiv TVA aferent</v>
      </c>
      <c r="C72" s="110">
        <f>'Buget cerere'!C66</f>
        <v>0</v>
      </c>
      <c r="D72" s="111">
        <f t="shared" si="21"/>
        <v>0</v>
      </c>
      <c r="E72" s="472"/>
      <c r="F72" s="120">
        <f>F53</f>
        <v>0</v>
      </c>
      <c r="G72" s="120">
        <f>G53</f>
        <v>0</v>
      </c>
      <c r="H72" s="120">
        <f>H53</f>
        <v>0</v>
      </c>
      <c r="I72" s="120">
        <f>I53</f>
        <v>0</v>
      </c>
      <c r="J72" s="101">
        <f t="shared" si="20"/>
        <v>0</v>
      </c>
      <c r="K72" s="102"/>
    </row>
    <row r="73" spans="1:15" s="173" customFormat="1" ht="13.2" x14ac:dyDescent="0.25">
      <c r="A73" s="170" t="str">
        <f>'Buget cerere'!A67</f>
        <v>III</v>
      </c>
      <c r="B73" s="171" t="str">
        <f>'Buget cerere'!B67</f>
        <v>ASISTENŢĂ FINANCIARĂ NERAMBURSABILĂ SOLICITATĂ</v>
      </c>
      <c r="C73" s="110">
        <f>'Buget cerere'!C67</f>
        <v>0</v>
      </c>
      <c r="D73" s="111" t="e">
        <f t="shared" si="21"/>
        <v>#DIV/0!</v>
      </c>
      <c r="E73" s="473"/>
      <c r="F73" s="154" t="e">
        <f>F54*'Buget cerere'!$C$67</f>
        <v>#DIV/0!</v>
      </c>
      <c r="G73" s="154" t="e">
        <f>G54*'Buget cerere'!$C$67</f>
        <v>#DIV/0!</v>
      </c>
      <c r="H73" s="154" t="e">
        <f>H54*'Buget cerere'!$C$67</f>
        <v>#DIV/0!</v>
      </c>
      <c r="I73" s="154" t="e">
        <f>I54*'Buget cerere'!$C$67</f>
        <v>#DIV/0!</v>
      </c>
      <c r="J73" s="101" t="e">
        <f t="shared" si="20"/>
        <v>#DIV/0!</v>
      </c>
      <c r="K73" s="102"/>
    </row>
    <row r="74" spans="1:15" s="176" customFormat="1" x14ac:dyDescent="0.25">
      <c r="A74" s="174"/>
      <c r="B74" s="175"/>
      <c r="C74" s="86"/>
      <c r="D74" s="137"/>
      <c r="E74" s="86"/>
      <c r="F74" s="86"/>
      <c r="G74" s="86"/>
      <c r="H74" s="86"/>
      <c r="I74" s="86"/>
      <c r="J74" s="101">
        <f t="shared" si="20"/>
        <v>0</v>
      </c>
      <c r="K74" s="102"/>
    </row>
    <row r="75" spans="1:15" s="176" customFormat="1" x14ac:dyDescent="0.25">
      <c r="A75" s="174"/>
      <c r="B75" s="175"/>
      <c r="C75" s="86"/>
      <c r="D75" s="137"/>
      <c r="E75" s="86"/>
      <c r="F75" s="86"/>
      <c r="G75" s="86"/>
      <c r="H75" s="86"/>
      <c r="I75" s="86"/>
      <c r="J75" s="101">
        <f t="shared" si="20"/>
        <v>0</v>
      </c>
      <c r="K75" s="102"/>
    </row>
    <row r="76" spans="1:15" s="155" customFormat="1" ht="27.6" x14ac:dyDescent="0.35">
      <c r="A76" s="149"/>
      <c r="B76" s="150"/>
      <c r="C76" s="151" t="s">
        <v>99</v>
      </c>
      <c r="D76" s="152" t="s">
        <v>100</v>
      </c>
      <c r="E76" s="153" t="s">
        <v>101</v>
      </c>
      <c r="F76" s="474" t="s">
        <v>102</v>
      </c>
      <c r="G76" s="474"/>
      <c r="H76" s="474"/>
      <c r="I76" s="474"/>
      <c r="J76" s="144"/>
      <c r="K76" s="102"/>
    </row>
    <row r="77" spans="1:15" s="161" customFormat="1" ht="13.2" x14ac:dyDescent="0.25">
      <c r="A77" s="156"/>
      <c r="B77" s="177" t="s">
        <v>103</v>
      </c>
      <c r="C77" s="151" t="s">
        <v>104</v>
      </c>
      <c r="D77" s="152" t="s">
        <v>105</v>
      </c>
      <c r="E77" s="160" t="s">
        <v>106</v>
      </c>
      <c r="F77" s="160" t="s">
        <v>107</v>
      </c>
      <c r="G77" s="160" t="s">
        <v>108</v>
      </c>
      <c r="H77" s="160" t="s">
        <v>109</v>
      </c>
      <c r="I77" s="160" t="s">
        <v>110</v>
      </c>
      <c r="J77" s="144"/>
      <c r="K77" s="102"/>
    </row>
    <row r="78" spans="1:15" s="161" customFormat="1" ht="13.2" x14ac:dyDescent="0.25">
      <c r="A78" s="156"/>
      <c r="B78" s="178" t="str">
        <f>B73</f>
        <v>ASISTENŢĂ FINANCIARĂ NERAMBURSABILĂ SOLICITATĂ</v>
      </c>
      <c r="C78" s="164">
        <f>'Buget cerere'!C67</f>
        <v>0</v>
      </c>
      <c r="D78" s="111" t="e">
        <f>IF(ROUNDUP(F78+G78+H78+I78,2)&lt;&gt;ROUNDUP(C78,2),"EROARE!",ROUNDUP(F78+G78+H78+I78,2))</f>
        <v>#DIV/0!</v>
      </c>
      <c r="E78" s="471"/>
      <c r="F78" s="154" t="e">
        <f>F73</f>
        <v>#DIV/0!</v>
      </c>
      <c r="G78" s="154" t="e">
        <f t="shared" ref="G78:I78" si="22">G73</f>
        <v>#DIV/0!</v>
      </c>
      <c r="H78" s="154" t="e">
        <f t="shared" si="22"/>
        <v>#DIV/0!</v>
      </c>
      <c r="I78" s="154" t="e">
        <f t="shared" si="22"/>
        <v>#DIV/0!</v>
      </c>
      <c r="J78" s="101" t="e">
        <f t="shared" si="20"/>
        <v>#DIV/0!</v>
      </c>
      <c r="K78" s="102"/>
    </row>
    <row r="79" spans="1:15" s="103" customFormat="1" x14ac:dyDescent="0.25">
      <c r="A79" s="97"/>
      <c r="B79" s="178" t="s">
        <v>115</v>
      </c>
      <c r="C79" s="164">
        <f>'Buget cerere'!C64</f>
        <v>0</v>
      </c>
      <c r="D79" s="111" t="e">
        <f>IF(ROUNDUP(F79+G79+H79+I79,2)&lt;&gt;ROUNDUP(C79,2),"EROARE!",ROUNDUP(F79+G79+H79+I79,2))</f>
        <v>#DIV/0!</v>
      </c>
      <c r="E79" s="472"/>
      <c r="F79" s="154" t="e">
        <f>SUM(F80:F82)</f>
        <v>#DIV/0!</v>
      </c>
      <c r="G79" s="154" t="e">
        <f t="shared" ref="G79:I79" si="23">SUM(G80:G82)</f>
        <v>#DIV/0!</v>
      </c>
      <c r="H79" s="154" t="e">
        <f t="shared" si="23"/>
        <v>#DIV/0!</v>
      </c>
      <c r="I79" s="154" t="e">
        <f t="shared" si="23"/>
        <v>#DIV/0!</v>
      </c>
      <c r="J79" s="101" t="e">
        <f t="shared" si="20"/>
        <v>#DIV/0!</v>
      </c>
      <c r="K79" s="102"/>
    </row>
    <row r="80" spans="1:15" s="103" customFormat="1" x14ac:dyDescent="0.25">
      <c r="A80" s="97"/>
      <c r="B80" s="177" t="s">
        <v>116</v>
      </c>
      <c r="C80" s="164"/>
      <c r="D80" s="154" t="e">
        <f>F80+G80+H80+I80</f>
        <v>#DIV/0!</v>
      </c>
      <c r="E80" s="472"/>
      <c r="F80" s="120" t="e">
        <f>F70-F81-F82</f>
        <v>#DIV/0!</v>
      </c>
      <c r="G80" s="120" t="e">
        <f>G70-G81-G82</f>
        <v>#DIV/0!</v>
      </c>
      <c r="H80" s="120" t="e">
        <f>H70-H81-H82</f>
        <v>#DIV/0!</v>
      </c>
      <c r="I80" s="120" t="e">
        <f>I70-I81-I82</f>
        <v>#DIV/0!</v>
      </c>
      <c r="J80" s="101"/>
      <c r="K80" s="102"/>
    </row>
    <row r="81" spans="1:19" s="103" customFormat="1" x14ac:dyDescent="0.25">
      <c r="A81" s="97"/>
      <c r="B81" s="177" t="s">
        <v>117</v>
      </c>
      <c r="C81" s="164"/>
      <c r="D81" s="154">
        <f>F81+G81+H81+I81</f>
        <v>0</v>
      </c>
      <c r="E81" s="472"/>
      <c r="F81" s="112">
        <v>0</v>
      </c>
      <c r="G81" s="112">
        <v>0</v>
      </c>
      <c r="H81" s="112">
        <v>0</v>
      </c>
      <c r="I81" s="112">
        <v>0</v>
      </c>
      <c r="J81" s="101">
        <f t="shared" si="20"/>
        <v>0</v>
      </c>
      <c r="K81" s="102"/>
    </row>
    <row r="82" spans="1:19" s="103" customFormat="1" x14ac:dyDescent="0.25">
      <c r="A82" s="97"/>
      <c r="B82" s="177" t="s">
        <v>118</v>
      </c>
      <c r="C82" s="164"/>
      <c r="D82" s="154">
        <f>F82+G82+H82+I82</f>
        <v>0</v>
      </c>
      <c r="E82" s="472"/>
      <c r="F82" s="112">
        <v>0</v>
      </c>
      <c r="G82" s="112">
        <v>0</v>
      </c>
      <c r="H82" s="112">
        <v>0</v>
      </c>
      <c r="I82" s="112">
        <v>0</v>
      </c>
      <c r="J82" s="101">
        <f t="shared" si="20"/>
        <v>0</v>
      </c>
      <c r="K82" s="102"/>
    </row>
    <row r="83" spans="1:19" s="176" customFormat="1" x14ac:dyDescent="0.25">
      <c r="A83" s="174"/>
      <c r="B83" s="178" t="s">
        <v>119</v>
      </c>
      <c r="C83" s="166">
        <f>'Buget cerere'!C61</f>
        <v>0</v>
      </c>
      <c r="D83" s="111" t="e">
        <f>IF(F83+G83+H83+I83&lt;&gt;C83,"EROARE!",F83+G83+H83+I83)</f>
        <v>#DIV/0!</v>
      </c>
      <c r="E83" s="473"/>
      <c r="F83" s="154" t="e">
        <f>F78+F79</f>
        <v>#DIV/0!</v>
      </c>
      <c r="G83" s="154" t="e">
        <f>G78+G79</f>
        <v>#DIV/0!</v>
      </c>
      <c r="H83" s="154" t="e">
        <f>H78+H79</f>
        <v>#DIV/0!</v>
      </c>
      <c r="I83" s="154" t="e">
        <f>I78+I79</f>
        <v>#DIV/0!</v>
      </c>
      <c r="J83" s="105"/>
      <c r="K83" s="102"/>
    </row>
    <row r="84" spans="1:19" s="176" customFormat="1" x14ac:dyDescent="0.25">
      <c r="A84" s="174"/>
      <c r="B84" s="178" t="s">
        <v>120</v>
      </c>
      <c r="C84" s="154" t="str">
        <f t="shared" ref="C84:I84" si="24">IF(C83=C67,"DA","NU")</f>
        <v>DA</v>
      </c>
      <c r="D84" s="154" t="e">
        <f t="shared" si="24"/>
        <v>#DIV/0!</v>
      </c>
      <c r="E84" s="154" t="str">
        <f t="shared" si="24"/>
        <v>DA</v>
      </c>
      <c r="F84" s="154" t="e">
        <f t="shared" si="24"/>
        <v>#DIV/0!</v>
      </c>
      <c r="G84" s="154" t="e">
        <f t="shared" si="24"/>
        <v>#DIV/0!</v>
      </c>
      <c r="H84" s="154" t="e">
        <f t="shared" si="24"/>
        <v>#DIV/0!</v>
      </c>
      <c r="I84" s="154" t="e">
        <f t="shared" si="24"/>
        <v>#DIV/0!</v>
      </c>
      <c r="J84" s="105"/>
      <c r="K84" s="106"/>
    </row>
    <row r="85" spans="1:19" s="103" customFormat="1" x14ac:dyDescent="0.25">
      <c r="A85" s="97"/>
      <c r="B85" s="179"/>
      <c r="C85" s="86"/>
      <c r="D85" s="137"/>
      <c r="E85" s="86"/>
      <c r="F85" s="86"/>
      <c r="G85" s="86"/>
      <c r="H85" s="86"/>
      <c r="I85" s="86"/>
      <c r="J85" s="144"/>
      <c r="K85" s="102"/>
    </row>
    <row r="86" spans="1:19" s="103" customFormat="1" ht="34.5" customHeight="1" x14ac:dyDescent="0.3">
      <c r="B86" s="180" t="s">
        <v>121</v>
      </c>
      <c r="C86" s="181"/>
      <c r="D86" s="182" t="s">
        <v>99</v>
      </c>
      <c r="E86" s="183">
        <v>0</v>
      </c>
      <c r="F86" s="183">
        <v>1</v>
      </c>
      <c r="G86" s="183">
        <v>2</v>
      </c>
      <c r="H86" s="183">
        <v>3</v>
      </c>
      <c r="I86" s="183">
        <v>4</v>
      </c>
      <c r="J86" s="184">
        <v>5</v>
      </c>
      <c r="K86" s="184">
        <v>6</v>
      </c>
      <c r="L86" s="184">
        <v>7</v>
      </c>
      <c r="M86" s="184">
        <v>8</v>
      </c>
      <c r="N86" s="184">
        <v>9</v>
      </c>
      <c r="O86" s="184">
        <v>10</v>
      </c>
      <c r="P86" s="184">
        <v>11</v>
      </c>
      <c r="Q86" s="184">
        <v>12</v>
      </c>
      <c r="R86" s="184">
        <v>13</v>
      </c>
      <c r="S86" s="184">
        <v>14</v>
      </c>
    </row>
    <row r="87" spans="1:19" s="103" customFormat="1" x14ac:dyDescent="0.25">
      <c r="A87" s="97"/>
      <c r="B87" s="177" t="s">
        <v>122</v>
      </c>
      <c r="C87" s="185"/>
      <c r="D87" s="111">
        <f>SUM(E87:I87)</f>
        <v>0</v>
      </c>
      <c r="E87" s="471"/>
      <c r="F87" s="154">
        <f>F82</f>
        <v>0</v>
      </c>
      <c r="G87" s="154">
        <f>G82</f>
        <v>0</v>
      </c>
      <c r="H87" s="154">
        <f>H82</f>
        <v>0</v>
      </c>
      <c r="I87" s="154">
        <f>I82</f>
        <v>0</v>
      </c>
      <c r="J87" s="154"/>
      <c r="K87" s="186"/>
      <c r="L87" s="187"/>
      <c r="M87" s="187"/>
      <c r="N87" s="187"/>
      <c r="O87" s="187"/>
      <c r="P87" s="187"/>
      <c r="Q87" s="187"/>
      <c r="R87" s="187"/>
      <c r="S87" s="187"/>
    </row>
    <row r="88" spans="1:19" s="103" customFormat="1" x14ac:dyDescent="0.25">
      <c r="A88" s="97"/>
      <c r="B88" s="177" t="s">
        <v>123</v>
      </c>
      <c r="C88" s="185"/>
      <c r="D88" s="111">
        <f>SUM(E88:S88)</f>
        <v>0</v>
      </c>
      <c r="E88" s="472"/>
      <c r="F88" s="112"/>
      <c r="G88" s="112"/>
      <c r="H88" s="112"/>
      <c r="I88" s="112"/>
      <c r="J88" s="112"/>
      <c r="K88" s="188"/>
      <c r="L88" s="189"/>
      <c r="M88" s="189"/>
      <c r="N88" s="189"/>
      <c r="O88" s="189"/>
      <c r="P88" s="189"/>
      <c r="Q88" s="189"/>
      <c r="R88" s="189"/>
      <c r="S88" s="189"/>
    </row>
    <row r="89" spans="1:19" s="103" customFormat="1" x14ac:dyDescent="0.25">
      <c r="A89" s="97"/>
      <c r="B89" s="177" t="s">
        <v>124</v>
      </c>
      <c r="C89" s="185"/>
      <c r="D89" s="111">
        <f>SUM(E89:S89)</f>
        <v>0</v>
      </c>
      <c r="E89" s="472"/>
      <c r="F89" s="112"/>
      <c r="G89" s="112"/>
      <c r="H89" s="112"/>
      <c r="I89" s="112"/>
      <c r="J89" s="112"/>
      <c r="K89" s="188"/>
      <c r="L89" s="189"/>
      <c r="M89" s="189"/>
      <c r="N89" s="189"/>
      <c r="O89" s="189"/>
      <c r="P89" s="189"/>
      <c r="Q89" s="189"/>
      <c r="R89" s="189"/>
      <c r="S89" s="189"/>
    </row>
    <row r="90" spans="1:19" s="176" customFormat="1" x14ac:dyDescent="0.25">
      <c r="A90" s="174"/>
      <c r="B90" s="178" t="s">
        <v>125</v>
      </c>
      <c r="C90" s="185"/>
      <c r="D90" s="111">
        <f>SUM(E90:S90)</f>
        <v>0</v>
      </c>
      <c r="E90" s="473"/>
      <c r="F90" s="154">
        <f>F89+F88</f>
        <v>0</v>
      </c>
      <c r="G90" s="154">
        <f t="shared" ref="G90:S90" si="25">G89+G88</f>
        <v>0</v>
      </c>
      <c r="H90" s="154">
        <f t="shared" si="25"/>
        <v>0</v>
      </c>
      <c r="I90" s="154">
        <f t="shared" si="25"/>
        <v>0</v>
      </c>
      <c r="J90" s="154">
        <f t="shared" si="25"/>
        <v>0</v>
      </c>
      <c r="K90" s="154">
        <f t="shared" si="25"/>
        <v>0</v>
      </c>
      <c r="L90" s="154">
        <f t="shared" si="25"/>
        <v>0</v>
      </c>
      <c r="M90" s="154">
        <f t="shared" si="25"/>
        <v>0</v>
      </c>
      <c r="N90" s="154">
        <f t="shared" si="25"/>
        <v>0</v>
      </c>
      <c r="O90" s="154">
        <f t="shared" si="25"/>
        <v>0</v>
      </c>
      <c r="P90" s="154">
        <f t="shared" si="25"/>
        <v>0</v>
      </c>
      <c r="Q90" s="154">
        <f t="shared" si="25"/>
        <v>0</v>
      </c>
      <c r="R90" s="154">
        <f t="shared" si="25"/>
        <v>0</v>
      </c>
      <c r="S90" s="154">
        <f t="shared" si="25"/>
        <v>0</v>
      </c>
    </row>
    <row r="91" spans="1:19" s="103" customFormat="1" x14ac:dyDescent="0.25">
      <c r="A91" s="97"/>
      <c r="B91" s="179"/>
      <c r="C91" s="86"/>
      <c r="D91" s="137"/>
      <c r="E91" s="86"/>
      <c r="F91" s="86"/>
      <c r="G91" s="86"/>
      <c r="H91" s="86"/>
      <c r="I91" s="86"/>
      <c r="J91" s="144"/>
      <c r="K91" s="102"/>
    </row>
    <row r="92" spans="1:19" s="103" customFormat="1" x14ac:dyDescent="0.25">
      <c r="A92" s="97"/>
      <c r="B92" s="179"/>
      <c r="C92" s="86"/>
      <c r="D92" s="137"/>
      <c r="E92" s="86"/>
      <c r="F92" s="86"/>
      <c r="G92" s="86"/>
      <c r="H92" s="86"/>
      <c r="I92" s="86"/>
      <c r="J92" s="144"/>
      <c r="K92" s="102"/>
    </row>
    <row r="93" spans="1:19" s="103" customFormat="1" x14ac:dyDescent="0.25">
      <c r="A93" s="97"/>
      <c r="B93" s="179"/>
      <c r="C93" s="86"/>
      <c r="D93" s="137"/>
      <c r="E93" s="86"/>
      <c r="F93" s="86"/>
      <c r="G93" s="86"/>
      <c r="H93" s="86"/>
      <c r="I93" s="86"/>
      <c r="J93" s="144"/>
      <c r="K93" s="102"/>
    </row>
    <row r="94" spans="1:19" s="103" customFormat="1" x14ac:dyDescent="0.25">
      <c r="A94" s="97"/>
      <c r="B94" s="179"/>
      <c r="C94" s="86"/>
      <c r="D94" s="137"/>
      <c r="E94" s="86"/>
      <c r="F94" s="86"/>
      <c r="G94" s="86"/>
      <c r="H94" s="86"/>
      <c r="I94" s="86"/>
      <c r="J94" s="144"/>
      <c r="K94" s="102"/>
    </row>
    <row r="95" spans="1:19" s="103" customFormat="1" x14ac:dyDescent="0.25">
      <c r="A95" s="97"/>
      <c r="B95" s="179"/>
      <c r="C95" s="86"/>
      <c r="D95" s="137"/>
      <c r="E95" s="86"/>
      <c r="F95" s="86"/>
      <c r="G95" s="86"/>
      <c r="H95" s="86"/>
      <c r="I95" s="86"/>
      <c r="J95" s="144"/>
      <c r="K95" s="102"/>
    </row>
    <row r="96" spans="1:19" s="103" customFormat="1" x14ac:dyDescent="0.25">
      <c r="A96" s="97"/>
      <c r="B96" s="179"/>
      <c r="C96" s="86"/>
      <c r="D96" s="137"/>
      <c r="E96" s="86"/>
      <c r="F96" s="86"/>
      <c r="G96" s="86"/>
      <c r="H96" s="86"/>
      <c r="I96" s="86"/>
      <c r="J96" s="144"/>
      <c r="K96" s="102"/>
    </row>
    <row r="97" spans="1:11" s="103" customFormat="1" x14ac:dyDescent="0.25">
      <c r="A97" s="97"/>
      <c r="B97" s="179"/>
      <c r="C97" s="86"/>
      <c r="D97" s="137"/>
      <c r="E97" s="86"/>
      <c r="F97" s="86"/>
      <c r="G97" s="86"/>
      <c r="H97" s="86"/>
      <c r="I97" s="86"/>
      <c r="J97" s="144"/>
      <c r="K97" s="102"/>
    </row>
    <row r="98" spans="1:11" s="103" customFormat="1" x14ac:dyDescent="0.25">
      <c r="A98" s="97"/>
      <c r="B98" s="179"/>
      <c r="C98" s="86"/>
      <c r="D98" s="137"/>
      <c r="E98" s="86"/>
      <c r="F98" s="86"/>
      <c r="G98" s="86"/>
      <c r="H98" s="86"/>
      <c r="I98" s="86"/>
      <c r="J98" s="144"/>
      <c r="K98" s="102"/>
    </row>
    <row r="99" spans="1:11" s="103" customFormat="1" x14ac:dyDescent="0.25">
      <c r="A99" s="97"/>
      <c r="B99" s="179"/>
      <c r="C99" s="86"/>
      <c r="D99" s="137"/>
      <c r="E99" s="86"/>
      <c r="F99" s="86"/>
      <c r="G99" s="86"/>
      <c r="H99" s="86"/>
      <c r="I99" s="86"/>
      <c r="J99" s="144"/>
      <c r="K99" s="102"/>
    </row>
    <row r="100" spans="1:11" s="103" customFormat="1" x14ac:dyDescent="0.25">
      <c r="A100" s="97"/>
      <c r="B100" s="179"/>
      <c r="C100" s="86"/>
      <c r="D100" s="137"/>
      <c r="E100" s="86"/>
      <c r="F100" s="86"/>
      <c r="G100" s="86"/>
      <c r="H100" s="86"/>
      <c r="I100" s="86"/>
      <c r="J100" s="144"/>
      <c r="K100" s="102"/>
    </row>
    <row r="101" spans="1:11" s="103" customFormat="1" x14ac:dyDescent="0.25">
      <c r="A101" s="97"/>
      <c r="B101" s="179"/>
      <c r="C101" s="86"/>
      <c r="D101" s="137"/>
      <c r="E101" s="86"/>
      <c r="F101" s="86"/>
      <c r="G101" s="86"/>
      <c r="H101" s="86"/>
      <c r="I101" s="86"/>
      <c r="J101" s="144"/>
      <c r="K101" s="102"/>
    </row>
    <row r="102" spans="1:11" s="103" customFormat="1" x14ac:dyDescent="0.25">
      <c r="A102" s="97"/>
      <c r="B102" s="179"/>
      <c r="C102" s="86"/>
      <c r="D102" s="137"/>
      <c r="E102" s="86"/>
      <c r="F102" s="86"/>
      <c r="G102" s="86"/>
      <c r="H102" s="86"/>
      <c r="I102" s="86"/>
      <c r="J102" s="144"/>
      <c r="K102" s="102"/>
    </row>
    <row r="103" spans="1:11" s="103" customFormat="1" x14ac:dyDescent="0.25">
      <c r="A103" s="97"/>
      <c r="B103" s="179"/>
      <c r="C103" s="86"/>
      <c r="D103" s="137"/>
      <c r="E103" s="86"/>
      <c r="F103" s="86"/>
      <c r="G103" s="86"/>
      <c r="H103" s="86"/>
      <c r="I103" s="86"/>
      <c r="J103" s="144"/>
      <c r="K103" s="102"/>
    </row>
    <row r="104" spans="1:11" s="103" customFormat="1" x14ac:dyDescent="0.25">
      <c r="A104" s="97"/>
      <c r="B104" s="179"/>
      <c r="C104" s="86"/>
      <c r="D104" s="137"/>
      <c r="E104" s="86"/>
      <c r="F104" s="86"/>
      <c r="G104" s="86"/>
      <c r="H104" s="86"/>
      <c r="I104" s="86"/>
      <c r="J104" s="144"/>
      <c r="K104" s="102"/>
    </row>
    <row r="105" spans="1:11" s="103" customFormat="1" x14ac:dyDescent="0.25">
      <c r="A105" s="97"/>
      <c r="B105" s="179"/>
      <c r="C105" s="86"/>
      <c r="D105" s="137"/>
      <c r="E105" s="86"/>
      <c r="F105" s="86"/>
      <c r="G105" s="86"/>
      <c r="H105" s="86"/>
      <c r="I105" s="86"/>
      <c r="J105" s="144"/>
      <c r="K105" s="102"/>
    </row>
    <row r="106" spans="1:11" s="103" customFormat="1" x14ac:dyDescent="0.25">
      <c r="A106" s="97"/>
      <c r="B106" s="179"/>
      <c r="C106" s="86"/>
      <c r="D106" s="137"/>
      <c r="E106" s="86"/>
      <c r="F106" s="86"/>
      <c r="G106" s="86"/>
      <c r="H106" s="86"/>
      <c r="I106" s="86"/>
      <c r="J106" s="144"/>
      <c r="K106" s="102"/>
    </row>
    <row r="107" spans="1:11" s="103" customFormat="1" x14ac:dyDescent="0.25">
      <c r="A107" s="97"/>
      <c r="B107" s="179"/>
      <c r="C107" s="86"/>
      <c r="D107" s="137"/>
      <c r="E107" s="86"/>
      <c r="F107" s="86"/>
      <c r="G107" s="86"/>
      <c r="H107" s="86"/>
      <c r="I107" s="86"/>
      <c r="J107" s="144"/>
      <c r="K107" s="102"/>
    </row>
    <row r="108" spans="1:11" s="103" customFormat="1" x14ac:dyDescent="0.25">
      <c r="A108" s="97"/>
      <c r="B108" s="179"/>
      <c r="C108" s="86"/>
      <c r="D108" s="137"/>
      <c r="E108" s="86"/>
      <c r="F108" s="86"/>
      <c r="G108" s="86"/>
      <c r="H108" s="86"/>
      <c r="I108" s="86"/>
      <c r="J108" s="144"/>
      <c r="K108" s="102"/>
    </row>
    <row r="109" spans="1:11" s="103" customFormat="1" x14ac:dyDescent="0.25">
      <c r="A109" s="97"/>
      <c r="B109" s="179"/>
      <c r="C109" s="86"/>
      <c r="D109" s="137"/>
      <c r="E109" s="86"/>
      <c r="F109" s="86"/>
      <c r="G109" s="86"/>
      <c r="H109" s="86"/>
      <c r="I109" s="86"/>
      <c r="J109" s="144"/>
      <c r="K109" s="102"/>
    </row>
    <row r="110" spans="1:11" s="103" customFormat="1" x14ac:dyDescent="0.25">
      <c r="A110" s="97"/>
      <c r="B110" s="179"/>
      <c r="C110" s="86"/>
      <c r="D110" s="137"/>
      <c r="E110" s="86"/>
      <c r="F110" s="86"/>
      <c r="G110" s="86"/>
      <c r="H110" s="86"/>
      <c r="I110" s="86"/>
      <c r="J110" s="144"/>
      <c r="K110" s="102"/>
    </row>
    <row r="111" spans="1:11" s="103" customFormat="1" x14ac:dyDescent="0.25">
      <c r="A111" s="97"/>
      <c r="B111" s="179"/>
      <c r="C111" s="86"/>
      <c r="D111" s="137"/>
      <c r="E111" s="86"/>
      <c r="F111" s="86"/>
      <c r="G111" s="86"/>
      <c r="H111" s="86"/>
      <c r="I111" s="86"/>
      <c r="J111" s="144"/>
      <c r="K111" s="102"/>
    </row>
  </sheetData>
  <mergeCells count="24">
    <mergeCell ref="A1:I1"/>
    <mergeCell ref="B14:I14"/>
    <mergeCell ref="B3:I3"/>
    <mergeCell ref="B5:C5"/>
    <mergeCell ref="F6:I6"/>
    <mergeCell ref="B8:I8"/>
    <mergeCell ref="E9:E13"/>
    <mergeCell ref="E15:E16"/>
    <mergeCell ref="B17:I17"/>
    <mergeCell ref="E18:E30"/>
    <mergeCell ref="B31:I31"/>
    <mergeCell ref="E32:E35"/>
    <mergeCell ref="E87:E90"/>
    <mergeCell ref="B39:I39"/>
    <mergeCell ref="F65:I65"/>
    <mergeCell ref="E67:E73"/>
    <mergeCell ref="F76:I76"/>
    <mergeCell ref="E78:E83"/>
    <mergeCell ref="E40:E42"/>
    <mergeCell ref="E44:E46"/>
    <mergeCell ref="B47:I47"/>
    <mergeCell ref="E51:E53"/>
    <mergeCell ref="B56:I56"/>
    <mergeCell ref="E48:E50"/>
  </mergeCells>
  <conditionalFormatting sqref="E84:I84">
    <cfRule type="containsText" dxfId="12" priority="6" operator="containsText" text="nu">
      <formula>NOT(ISERROR(SEARCH("nu",E84)))</formula>
    </cfRule>
  </conditionalFormatting>
  <conditionalFormatting sqref="E84:I84">
    <cfRule type="containsText" dxfId="11" priority="4" operator="containsText" text="NU">
      <formula>NOT(ISERROR(SEARCH("NU",E84)))</formula>
    </cfRule>
    <cfRule type="containsText" dxfId="10" priority="5" operator="containsText" text="DA">
      <formula>NOT(ISERROR(SEARCH("DA",E84)))</formula>
    </cfRule>
  </conditionalFormatting>
  <conditionalFormatting sqref="C84:D84">
    <cfRule type="containsText" dxfId="9" priority="3" operator="containsText" text="nu">
      <formula>NOT(ISERROR(SEARCH("nu",C84)))</formula>
    </cfRule>
  </conditionalFormatting>
  <conditionalFormatting sqref="C84:D84">
    <cfRule type="containsText" dxfId="8" priority="1" operator="containsText" text="NU">
      <formula>NOT(ISERROR(SEARCH("NU",C84)))</formula>
    </cfRule>
    <cfRule type="containsText" dxfId="7" priority="2" operator="containsText" text="DA">
      <formula>NOT(ISERROR(SEARCH("DA",C84)))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51"/>
  <sheetViews>
    <sheetView topLeftCell="A62" workbookViewId="0">
      <selection activeCell="A9" sqref="A9"/>
    </sheetView>
  </sheetViews>
  <sheetFormatPr defaultColWidth="8.88671875" defaultRowHeight="14.4" x14ac:dyDescent="0.3"/>
  <cols>
    <col min="1" max="1" width="45.6640625" style="228" customWidth="1"/>
    <col min="2" max="2" width="15.5546875" style="86" customWidth="1"/>
    <col min="3" max="3" width="15.5546875" style="86" hidden="1" customWidth="1"/>
    <col min="4" max="8" width="15.5546875" style="86" customWidth="1"/>
    <col min="9" max="9" width="15.5546875" style="191" customWidth="1"/>
    <col min="10" max="17" width="15.5546875" style="86" customWidth="1"/>
    <col min="18" max="18" width="55.33203125" style="87" customWidth="1"/>
    <col min="19" max="31" width="9.109375" style="193" customWidth="1"/>
  </cols>
  <sheetData>
    <row r="1" spans="1:31" ht="36.6" customHeight="1" x14ac:dyDescent="0.3">
      <c r="A1" s="496" t="s">
        <v>310</v>
      </c>
      <c r="B1" s="496"/>
      <c r="C1" s="496"/>
      <c r="D1" s="496"/>
      <c r="E1" s="496"/>
      <c r="F1" s="496"/>
      <c r="G1" s="496"/>
      <c r="H1" s="496"/>
      <c r="I1" s="496"/>
      <c r="J1" s="496"/>
      <c r="K1" s="496"/>
      <c r="L1" s="496"/>
      <c r="M1" s="496"/>
      <c r="N1" s="496"/>
      <c r="O1" s="496"/>
      <c r="P1" s="496"/>
      <c r="Q1" s="496"/>
    </row>
    <row r="2" spans="1:31" ht="20.399999999999999" x14ac:dyDescent="0.3">
      <c r="A2" s="190"/>
      <c r="B2" s="194"/>
      <c r="C2" s="194"/>
      <c r="D2" s="194"/>
      <c r="J2" s="192"/>
      <c r="K2" s="192"/>
      <c r="L2" s="192"/>
      <c r="M2" s="192"/>
    </row>
    <row r="3" spans="1:31" ht="27.75" customHeight="1" x14ac:dyDescent="0.3">
      <c r="A3" s="488" t="s">
        <v>315</v>
      </c>
      <c r="B3" s="488"/>
      <c r="C3" s="488"/>
      <c r="D3" s="488"/>
      <c r="E3" s="488"/>
      <c r="F3" s="488"/>
      <c r="G3" s="488"/>
      <c r="H3" s="488"/>
      <c r="I3" s="488"/>
      <c r="J3" s="488"/>
      <c r="K3" s="488"/>
      <c r="L3" s="488"/>
      <c r="M3" s="488"/>
      <c r="N3" s="488"/>
      <c r="O3" s="488"/>
      <c r="P3" s="488"/>
      <c r="Q3" s="488"/>
    </row>
    <row r="4" spans="1:31" s="103" customFormat="1" ht="36" customHeight="1" x14ac:dyDescent="0.3">
      <c r="A4" s="497" t="s">
        <v>126</v>
      </c>
      <c r="B4" s="497"/>
      <c r="C4" s="497"/>
      <c r="D4" s="497"/>
      <c r="E4" s="497"/>
      <c r="F4" s="497"/>
      <c r="G4" s="497"/>
      <c r="H4" s="497"/>
      <c r="I4" s="497"/>
      <c r="J4" s="497"/>
      <c r="K4" s="497"/>
      <c r="L4" s="497"/>
      <c r="M4" s="497"/>
      <c r="N4" s="497"/>
      <c r="O4" s="497"/>
      <c r="P4" s="497"/>
      <c r="Q4" s="497"/>
      <c r="R4" s="144"/>
      <c r="S4" s="195"/>
      <c r="T4" s="195"/>
      <c r="U4" s="195"/>
      <c r="V4" s="195"/>
      <c r="W4" s="195"/>
      <c r="X4" s="195"/>
      <c r="Y4" s="195"/>
      <c r="Z4" s="195"/>
      <c r="AA4" s="195"/>
      <c r="AB4" s="195"/>
      <c r="AC4" s="195"/>
      <c r="AD4" s="195"/>
      <c r="AE4" s="195"/>
    </row>
    <row r="5" spans="1:31" s="103" customFormat="1" ht="36" customHeight="1" x14ac:dyDescent="0.3">
      <c r="A5" s="498" t="s">
        <v>127</v>
      </c>
      <c r="B5" s="498"/>
      <c r="C5" s="498"/>
      <c r="D5" s="498"/>
      <c r="E5" s="498"/>
      <c r="F5" s="498"/>
      <c r="G5" s="498"/>
      <c r="H5" s="498"/>
      <c r="I5" s="498"/>
      <c r="J5" s="498"/>
      <c r="K5" s="498"/>
      <c r="L5" s="498"/>
      <c r="M5" s="197"/>
      <c r="N5" s="144"/>
      <c r="O5" s="144"/>
      <c r="P5" s="144"/>
      <c r="Q5" s="144"/>
      <c r="R5" s="144"/>
      <c r="S5" s="195"/>
      <c r="T5" s="195"/>
      <c r="U5" s="195"/>
      <c r="V5" s="195"/>
      <c r="W5" s="195"/>
      <c r="X5" s="195"/>
      <c r="Y5" s="195"/>
      <c r="Z5" s="195"/>
      <c r="AA5" s="195"/>
      <c r="AB5" s="195"/>
      <c r="AC5" s="195"/>
      <c r="AD5" s="195"/>
      <c r="AE5" s="195"/>
    </row>
    <row r="6" spans="1:31" s="103" customFormat="1" ht="26.4" x14ac:dyDescent="0.3">
      <c r="A6" s="198" t="s">
        <v>128</v>
      </c>
      <c r="B6" s="199" t="s">
        <v>99</v>
      </c>
      <c r="C6" s="199">
        <v>0</v>
      </c>
      <c r="D6" s="199">
        <v>1</v>
      </c>
      <c r="E6" s="199">
        <v>2</v>
      </c>
      <c r="F6" s="199">
        <v>3</v>
      </c>
      <c r="G6" s="199">
        <v>4</v>
      </c>
      <c r="H6" s="199">
        <v>5</v>
      </c>
      <c r="I6" s="199">
        <v>6</v>
      </c>
      <c r="J6" s="199">
        <v>7</v>
      </c>
      <c r="K6" s="199">
        <v>8</v>
      </c>
      <c r="L6" s="199">
        <v>9</v>
      </c>
      <c r="M6" s="199">
        <v>10</v>
      </c>
      <c r="N6" s="199">
        <v>11</v>
      </c>
      <c r="O6" s="199">
        <v>12</v>
      </c>
      <c r="P6" s="199">
        <v>13</v>
      </c>
      <c r="Q6" s="199">
        <v>14</v>
      </c>
      <c r="R6" s="161"/>
    </row>
    <row r="7" spans="1:31" s="103" customFormat="1" x14ac:dyDescent="0.3">
      <c r="A7" s="200" t="s">
        <v>129</v>
      </c>
      <c r="B7" s="201"/>
      <c r="C7" s="471"/>
      <c r="D7" s="201"/>
      <c r="E7" s="201"/>
      <c r="F7" s="201"/>
      <c r="G7" s="201"/>
      <c r="H7" s="201"/>
      <c r="I7" s="201"/>
      <c r="J7" s="201"/>
      <c r="K7" s="201"/>
      <c r="L7" s="201"/>
      <c r="M7" s="201"/>
      <c r="N7" s="201"/>
      <c r="O7" s="201"/>
      <c r="P7" s="201"/>
      <c r="Q7" s="201"/>
      <c r="R7" s="144"/>
      <c r="S7" s="195"/>
      <c r="T7" s="195"/>
      <c r="U7" s="195"/>
      <c r="V7" s="195"/>
      <c r="W7" s="195"/>
      <c r="X7" s="195"/>
      <c r="Y7" s="195"/>
      <c r="Z7" s="195"/>
      <c r="AA7" s="195"/>
      <c r="AB7" s="195"/>
      <c r="AC7" s="195"/>
      <c r="AD7" s="195"/>
      <c r="AE7" s="195"/>
    </row>
    <row r="8" spans="1:31" s="103" customFormat="1" x14ac:dyDescent="0.25">
      <c r="A8" s="202" t="s">
        <v>469</v>
      </c>
      <c r="B8" s="111">
        <f>SUM(D8:Q8)</f>
        <v>0</v>
      </c>
      <c r="C8" s="472"/>
      <c r="D8" s="154">
        <f t="shared" ref="D8:Q8" si="0">D9*D10</f>
        <v>0</v>
      </c>
      <c r="E8" s="154">
        <f t="shared" si="0"/>
        <v>0</v>
      </c>
      <c r="F8" s="154">
        <f t="shared" si="0"/>
        <v>0</v>
      </c>
      <c r="G8" s="154">
        <f t="shared" si="0"/>
        <v>0</v>
      </c>
      <c r="H8" s="154">
        <f t="shared" si="0"/>
        <v>0</v>
      </c>
      <c r="I8" s="154">
        <f t="shared" si="0"/>
        <v>0</v>
      </c>
      <c r="J8" s="154">
        <f t="shared" si="0"/>
        <v>0</v>
      </c>
      <c r="K8" s="154">
        <f t="shared" si="0"/>
        <v>0</v>
      </c>
      <c r="L8" s="154">
        <f t="shared" si="0"/>
        <v>0</v>
      </c>
      <c r="M8" s="154">
        <f t="shared" si="0"/>
        <v>0</v>
      </c>
      <c r="N8" s="154">
        <f t="shared" si="0"/>
        <v>0</v>
      </c>
      <c r="O8" s="154">
        <f t="shared" si="0"/>
        <v>0</v>
      </c>
      <c r="P8" s="154">
        <f t="shared" si="0"/>
        <v>0</v>
      </c>
      <c r="Q8" s="154">
        <f t="shared" si="0"/>
        <v>0</v>
      </c>
      <c r="R8" s="144"/>
      <c r="S8" s="195"/>
      <c r="T8" s="195"/>
      <c r="U8" s="195"/>
      <c r="V8" s="195"/>
      <c r="W8" s="195"/>
      <c r="X8" s="195"/>
      <c r="Y8" s="195"/>
      <c r="Z8" s="195"/>
      <c r="AA8" s="195"/>
      <c r="AB8" s="195"/>
      <c r="AC8" s="195"/>
      <c r="AD8" s="195"/>
      <c r="AE8" s="195"/>
    </row>
    <row r="9" spans="1:31" s="207" customFormat="1" ht="10.199999999999999" x14ac:dyDescent="0.2">
      <c r="A9" s="203" t="s">
        <v>449</v>
      </c>
      <c r="B9" s="204" t="s">
        <v>130</v>
      </c>
      <c r="C9" s="472"/>
      <c r="D9" s="205">
        <v>0</v>
      </c>
      <c r="E9" s="205">
        <v>0</v>
      </c>
      <c r="F9" s="205">
        <v>0</v>
      </c>
      <c r="G9" s="205">
        <v>0</v>
      </c>
      <c r="H9" s="205">
        <v>0</v>
      </c>
      <c r="I9" s="205">
        <v>0</v>
      </c>
      <c r="J9" s="205">
        <v>0</v>
      </c>
      <c r="K9" s="205">
        <v>0</v>
      </c>
      <c r="L9" s="205">
        <v>0</v>
      </c>
      <c r="M9" s="205">
        <v>0</v>
      </c>
      <c r="N9" s="205">
        <v>0</v>
      </c>
      <c r="O9" s="205">
        <v>0</v>
      </c>
      <c r="P9" s="205">
        <v>0</v>
      </c>
      <c r="Q9" s="205">
        <v>0</v>
      </c>
      <c r="R9" s="206"/>
      <c r="S9" s="206"/>
      <c r="T9" s="206"/>
      <c r="U9" s="206"/>
      <c r="V9" s="206"/>
      <c r="W9" s="206"/>
      <c r="X9" s="206"/>
      <c r="Y9" s="206"/>
      <c r="Z9" s="206"/>
      <c r="AA9" s="206"/>
      <c r="AB9" s="206"/>
      <c r="AC9" s="206"/>
      <c r="AD9" s="206"/>
      <c r="AE9" s="206"/>
    </row>
    <row r="10" spans="1:31" s="207" customFormat="1" ht="10.199999999999999" x14ac:dyDescent="0.2">
      <c r="A10" s="203" t="s">
        <v>450</v>
      </c>
      <c r="B10" s="204" t="s">
        <v>130</v>
      </c>
      <c r="C10" s="472"/>
      <c r="D10" s="205">
        <v>0</v>
      </c>
      <c r="E10" s="205">
        <v>0</v>
      </c>
      <c r="F10" s="205">
        <v>0</v>
      </c>
      <c r="G10" s="205">
        <v>0</v>
      </c>
      <c r="H10" s="205">
        <v>0</v>
      </c>
      <c r="I10" s="205">
        <v>0</v>
      </c>
      <c r="J10" s="205">
        <v>0</v>
      </c>
      <c r="K10" s="205">
        <v>0</v>
      </c>
      <c r="L10" s="205">
        <v>0</v>
      </c>
      <c r="M10" s="205">
        <v>0</v>
      </c>
      <c r="N10" s="205">
        <v>0</v>
      </c>
      <c r="O10" s="205">
        <v>0</v>
      </c>
      <c r="P10" s="205">
        <v>0</v>
      </c>
      <c r="Q10" s="205">
        <v>0</v>
      </c>
      <c r="R10" s="206"/>
      <c r="S10" s="206"/>
      <c r="T10" s="206"/>
      <c r="U10" s="206"/>
      <c r="V10" s="206"/>
      <c r="W10" s="206"/>
      <c r="X10" s="206"/>
      <c r="Y10" s="206"/>
      <c r="Z10" s="206"/>
      <c r="AA10" s="206"/>
      <c r="AB10" s="206"/>
      <c r="AC10" s="206"/>
      <c r="AD10" s="206"/>
      <c r="AE10" s="206"/>
    </row>
    <row r="11" spans="1:31" s="103" customFormat="1" x14ac:dyDescent="0.3">
      <c r="A11" s="198" t="s">
        <v>335</v>
      </c>
      <c r="B11" s="111">
        <f>SUM(D11:Q11)</f>
        <v>0</v>
      </c>
      <c r="C11" s="472"/>
      <c r="D11" s="201">
        <f t="shared" ref="D11:Q11" si="1">D12*D13</f>
        <v>0</v>
      </c>
      <c r="E11" s="201">
        <f t="shared" si="1"/>
        <v>0</v>
      </c>
      <c r="F11" s="201">
        <f t="shared" si="1"/>
        <v>0</v>
      </c>
      <c r="G11" s="201">
        <f t="shared" si="1"/>
        <v>0</v>
      </c>
      <c r="H11" s="201">
        <f t="shared" si="1"/>
        <v>0</v>
      </c>
      <c r="I11" s="201">
        <f t="shared" si="1"/>
        <v>0</v>
      </c>
      <c r="J11" s="201">
        <f t="shared" si="1"/>
        <v>0</v>
      </c>
      <c r="K11" s="201">
        <f t="shared" si="1"/>
        <v>0</v>
      </c>
      <c r="L11" s="201">
        <f t="shared" si="1"/>
        <v>0</v>
      </c>
      <c r="M11" s="201">
        <f t="shared" si="1"/>
        <v>0</v>
      </c>
      <c r="N11" s="201">
        <f t="shared" si="1"/>
        <v>0</v>
      </c>
      <c r="O11" s="201">
        <f t="shared" si="1"/>
        <v>0</v>
      </c>
      <c r="P11" s="201">
        <f t="shared" si="1"/>
        <v>0</v>
      </c>
      <c r="Q11" s="201">
        <f t="shared" si="1"/>
        <v>0</v>
      </c>
      <c r="R11" s="144"/>
      <c r="S11" s="195"/>
      <c r="T11" s="195"/>
      <c r="U11" s="195"/>
      <c r="V11" s="195"/>
      <c r="W11" s="195"/>
      <c r="X11" s="195"/>
      <c r="Y11" s="195"/>
      <c r="Z11" s="195"/>
      <c r="AA11" s="195"/>
      <c r="AB11" s="195"/>
      <c r="AC11" s="195"/>
      <c r="AD11" s="195"/>
      <c r="AE11" s="195"/>
    </row>
    <row r="12" spans="1:31" s="207" customFormat="1" ht="10.199999999999999" x14ac:dyDescent="0.2">
      <c r="A12" s="203" t="s">
        <v>336</v>
      </c>
      <c r="B12" s="204" t="s">
        <v>130</v>
      </c>
      <c r="C12" s="472"/>
      <c r="D12" s="205">
        <v>0</v>
      </c>
      <c r="E12" s="205">
        <v>0</v>
      </c>
      <c r="F12" s="205">
        <v>0</v>
      </c>
      <c r="G12" s="205">
        <v>0</v>
      </c>
      <c r="H12" s="205">
        <v>0</v>
      </c>
      <c r="I12" s="205">
        <v>0</v>
      </c>
      <c r="J12" s="205">
        <v>0</v>
      </c>
      <c r="K12" s="205">
        <v>0</v>
      </c>
      <c r="L12" s="205">
        <v>0</v>
      </c>
      <c r="M12" s="205">
        <v>0</v>
      </c>
      <c r="N12" s="205">
        <v>0</v>
      </c>
      <c r="O12" s="205">
        <v>0</v>
      </c>
      <c r="P12" s="205">
        <v>0</v>
      </c>
      <c r="Q12" s="205">
        <v>0</v>
      </c>
      <c r="R12" s="206"/>
      <c r="S12" s="206"/>
      <c r="T12" s="206"/>
      <c r="U12" s="206"/>
      <c r="V12" s="206"/>
      <c r="W12" s="206"/>
      <c r="X12" s="206"/>
      <c r="Y12" s="206"/>
      <c r="Z12" s="206"/>
      <c r="AA12" s="206"/>
      <c r="AB12" s="206"/>
      <c r="AC12" s="206"/>
      <c r="AD12" s="206"/>
      <c r="AE12" s="206"/>
    </row>
    <row r="13" spans="1:31" s="207" customFormat="1" ht="10.199999999999999" x14ac:dyDescent="0.2">
      <c r="A13" s="203" t="s">
        <v>337</v>
      </c>
      <c r="B13" s="204" t="s">
        <v>130</v>
      </c>
      <c r="C13" s="472"/>
      <c r="D13" s="205">
        <v>0</v>
      </c>
      <c r="E13" s="205">
        <v>0</v>
      </c>
      <c r="F13" s="205">
        <v>0</v>
      </c>
      <c r="G13" s="205">
        <v>0</v>
      </c>
      <c r="H13" s="205">
        <v>0</v>
      </c>
      <c r="I13" s="205">
        <v>0</v>
      </c>
      <c r="J13" s="205">
        <v>0</v>
      </c>
      <c r="K13" s="205">
        <v>0</v>
      </c>
      <c r="L13" s="205">
        <v>0</v>
      </c>
      <c r="M13" s="205">
        <v>0</v>
      </c>
      <c r="N13" s="205">
        <v>0</v>
      </c>
      <c r="O13" s="205">
        <v>0</v>
      </c>
      <c r="P13" s="205">
        <v>0</v>
      </c>
      <c r="Q13" s="205">
        <v>0</v>
      </c>
      <c r="R13" s="206"/>
      <c r="S13" s="206"/>
      <c r="T13" s="206"/>
      <c r="U13" s="206"/>
      <c r="V13" s="206"/>
      <c r="W13" s="206"/>
      <c r="X13" s="206"/>
      <c r="Y13" s="206"/>
      <c r="Z13" s="206"/>
      <c r="AA13" s="206"/>
      <c r="AB13" s="206"/>
      <c r="AC13" s="206"/>
      <c r="AD13" s="206"/>
      <c r="AE13" s="206"/>
    </row>
    <row r="14" spans="1:31" s="103" customFormat="1" ht="18" customHeight="1" x14ac:dyDescent="0.25">
      <c r="A14" s="208" t="s">
        <v>132</v>
      </c>
      <c r="B14" s="111">
        <f>SUM(D14:Q14)</f>
        <v>0</v>
      </c>
      <c r="C14" s="472"/>
      <c r="D14" s="205">
        <v>0</v>
      </c>
      <c r="E14" s="205">
        <v>0</v>
      </c>
      <c r="F14" s="205">
        <v>0</v>
      </c>
      <c r="G14" s="205">
        <v>0</v>
      </c>
      <c r="H14" s="205">
        <v>0</v>
      </c>
      <c r="I14" s="205">
        <v>0</v>
      </c>
      <c r="J14" s="205">
        <v>0</v>
      </c>
      <c r="K14" s="205">
        <v>0</v>
      </c>
      <c r="L14" s="205">
        <v>0</v>
      </c>
      <c r="M14" s="205">
        <v>0</v>
      </c>
      <c r="N14" s="205">
        <v>0</v>
      </c>
      <c r="O14" s="205">
        <v>0</v>
      </c>
      <c r="P14" s="205">
        <v>0</v>
      </c>
      <c r="Q14" s="205">
        <v>0</v>
      </c>
      <c r="R14" s="144"/>
      <c r="S14" s="195"/>
      <c r="T14" s="195"/>
      <c r="U14" s="195"/>
      <c r="V14" s="195"/>
      <c r="W14" s="195"/>
      <c r="X14" s="195"/>
      <c r="Y14" s="195"/>
      <c r="Z14" s="195"/>
      <c r="AA14" s="195"/>
      <c r="AB14" s="195"/>
      <c r="AC14" s="195"/>
      <c r="AD14" s="195"/>
      <c r="AE14" s="195"/>
    </row>
    <row r="15" spans="1:31" s="103" customFormat="1" ht="18" customHeight="1" x14ac:dyDescent="0.25">
      <c r="A15" s="208" t="s">
        <v>133</v>
      </c>
      <c r="B15" s="111">
        <f t="shared" ref="B15" si="2">SUM(C15:M15)</f>
        <v>0</v>
      </c>
      <c r="C15" s="472"/>
      <c r="D15" s="205">
        <v>0</v>
      </c>
      <c r="E15" s="205">
        <v>0</v>
      </c>
      <c r="F15" s="205">
        <v>0</v>
      </c>
      <c r="G15" s="205">
        <v>0</v>
      </c>
      <c r="H15" s="205">
        <v>0</v>
      </c>
      <c r="I15" s="205">
        <v>0</v>
      </c>
      <c r="J15" s="205">
        <v>0</v>
      </c>
      <c r="K15" s="205">
        <v>0</v>
      </c>
      <c r="L15" s="205">
        <v>0</v>
      </c>
      <c r="M15" s="205">
        <v>0</v>
      </c>
      <c r="N15" s="205">
        <v>0</v>
      </c>
      <c r="O15" s="205">
        <v>0</v>
      </c>
      <c r="P15" s="205">
        <v>0</v>
      </c>
      <c r="Q15" s="205">
        <v>0</v>
      </c>
      <c r="R15" s="144"/>
      <c r="S15" s="195"/>
      <c r="T15" s="195"/>
      <c r="U15" s="195"/>
      <c r="V15" s="195"/>
      <c r="W15" s="195"/>
      <c r="X15" s="195"/>
      <c r="Y15" s="195"/>
      <c r="Z15" s="195"/>
      <c r="AA15" s="195"/>
      <c r="AB15" s="195"/>
      <c r="AC15" s="195"/>
      <c r="AD15" s="195"/>
      <c r="AE15" s="195"/>
    </row>
    <row r="16" spans="1:31" s="103" customFormat="1" ht="18" customHeight="1" x14ac:dyDescent="0.25">
      <c r="A16" s="208" t="s">
        <v>134</v>
      </c>
      <c r="B16" s="111">
        <f>SUM(D16:Q16)</f>
        <v>0</v>
      </c>
      <c r="C16" s="472"/>
      <c r="D16" s="205">
        <v>0</v>
      </c>
      <c r="E16" s="205">
        <v>0</v>
      </c>
      <c r="F16" s="205">
        <v>0</v>
      </c>
      <c r="G16" s="205">
        <v>0</v>
      </c>
      <c r="H16" s="205">
        <v>0</v>
      </c>
      <c r="I16" s="205">
        <v>0</v>
      </c>
      <c r="J16" s="205">
        <v>0</v>
      </c>
      <c r="K16" s="205">
        <v>0</v>
      </c>
      <c r="L16" s="205">
        <v>0</v>
      </c>
      <c r="M16" s="205">
        <v>0</v>
      </c>
      <c r="N16" s="205">
        <v>0</v>
      </c>
      <c r="O16" s="205">
        <v>0</v>
      </c>
      <c r="P16" s="205">
        <v>0</v>
      </c>
      <c r="Q16" s="205">
        <v>0</v>
      </c>
      <c r="R16" s="144"/>
      <c r="S16" s="195"/>
      <c r="T16" s="195"/>
      <c r="U16" s="195"/>
      <c r="V16" s="195"/>
      <c r="W16" s="195"/>
      <c r="X16" s="195"/>
      <c r="Y16" s="195"/>
      <c r="Z16" s="195"/>
      <c r="AA16" s="195"/>
      <c r="AB16" s="195"/>
      <c r="AC16" s="195"/>
      <c r="AD16" s="195"/>
      <c r="AE16" s="195"/>
    </row>
    <row r="17" spans="1:31" s="103" customFormat="1" ht="18" customHeight="1" x14ac:dyDescent="0.25">
      <c r="A17" s="208" t="s">
        <v>135</v>
      </c>
      <c r="B17" s="111">
        <f>SUM(D17:Q17)</f>
        <v>0</v>
      </c>
      <c r="C17" s="472"/>
      <c r="D17" s="205">
        <v>0</v>
      </c>
      <c r="E17" s="205">
        <v>0</v>
      </c>
      <c r="F17" s="205">
        <v>0</v>
      </c>
      <c r="G17" s="205">
        <v>0</v>
      </c>
      <c r="H17" s="205">
        <v>0</v>
      </c>
      <c r="I17" s="205">
        <v>0</v>
      </c>
      <c r="J17" s="205">
        <v>0</v>
      </c>
      <c r="K17" s="205">
        <v>0</v>
      </c>
      <c r="L17" s="205">
        <v>0</v>
      </c>
      <c r="M17" s="205">
        <v>0</v>
      </c>
      <c r="N17" s="205">
        <v>0</v>
      </c>
      <c r="O17" s="205">
        <v>0</v>
      </c>
      <c r="P17" s="205">
        <v>0</v>
      </c>
      <c r="Q17" s="205">
        <v>0</v>
      </c>
      <c r="R17" s="144"/>
      <c r="S17" s="195"/>
      <c r="T17" s="195"/>
      <c r="U17" s="195"/>
      <c r="V17" s="195"/>
      <c r="W17" s="195"/>
      <c r="X17" s="195"/>
      <c r="Y17" s="195"/>
      <c r="Z17" s="195"/>
      <c r="AA17" s="195"/>
      <c r="AB17" s="195"/>
      <c r="AC17" s="195"/>
      <c r="AD17" s="195"/>
      <c r="AE17" s="195"/>
    </row>
    <row r="18" spans="1:31" s="103" customFormat="1" ht="26.4" x14ac:dyDescent="0.25">
      <c r="A18" s="209" t="s">
        <v>136</v>
      </c>
      <c r="B18" s="111">
        <f>SUM(D18:Q18)</f>
        <v>0</v>
      </c>
      <c r="C18" s="472"/>
      <c r="D18" s="205">
        <v>0</v>
      </c>
      <c r="E18" s="205">
        <v>0</v>
      </c>
      <c r="F18" s="205">
        <v>0</v>
      </c>
      <c r="G18" s="205">
        <v>0</v>
      </c>
      <c r="H18" s="205">
        <v>0</v>
      </c>
      <c r="I18" s="205">
        <v>0</v>
      </c>
      <c r="J18" s="205">
        <v>0</v>
      </c>
      <c r="K18" s="205">
        <v>0</v>
      </c>
      <c r="L18" s="205">
        <v>0</v>
      </c>
      <c r="M18" s="205">
        <v>0</v>
      </c>
      <c r="N18" s="205">
        <v>0</v>
      </c>
      <c r="O18" s="205">
        <v>0</v>
      </c>
      <c r="P18" s="205">
        <v>0</v>
      </c>
      <c r="Q18" s="205">
        <v>0</v>
      </c>
      <c r="R18" s="144"/>
      <c r="S18" s="195"/>
      <c r="T18" s="195"/>
      <c r="U18" s="195"/>
      <c r="V18" s="195"/>
      <c r="W18" s="195"/>
      <c r="X18" s="195"/>
      <c r="Y18" s="195"/>
      <c r="Z18" s="195"/>
      <c r="AA18" s="195"/>
      <c r="AB18" s="195"/>
      <c r="AC18" s="195"/>
      <c r="AD18" s="195"/>
      <c r="AE18" s="195"/>
    </row>
    <row r="19" spans="1:31" s="103" customFormat="1" x14ac:dyDescent="0.25">
      <c r="A19" s="209" t="s">
        <v>137</v>
      </c>
      <c r="B19" s="111">
        <f>SUM(D19:Q19)</f>
        <v>0</v>
      </c>
      <c r="C19" s="472"/>
      <c r="D19" s="205">
        <v>0</v>
      </c>
      <c r="E19" s="205">
        <v>0</v>
      </c>
      <c r="F19" s="205">
        <v>0</v>
      </c>
      <c r="G19" s="205">
        <v>0</v>
      </c>
      <c r="H19" s="205">
        <v>0</v>
      </c>
      <c r="I19" s="205">
        <v>0</v>
      </c>
      <c r="J19" s="205">
        <v>0</v>
      </c>
      <c r="K19" s="205">
        <v>0</v>
      </c>
      <c r="L19" s="205">
        <v>0</v>
      </c>
      <c r="M19" s="205">
        <v>0</v>
      </c>
      <c r="N19" s="205">
        <v>0</v>
      </c>
      <c r="O19" s="205">
        <v>0</v>
      </c>
      <c r="P19" s="205">
        <v>0</v>
      </c>
      <c r="Q19" s="205">
        <v>0</v>
      </c>
      <c r="R19" s="144"/>
      <c r="S19" s="195"/>
      <c r="T19" s="195"/>
      <c r="U19" s="195"/>
      <c r="V19" s="195"/>
      <c r="W19" s="195"/>
      <c r="X19" s="195"/>
      <c r="Y19" s="195"/>
      <c r="Z19" s="195"/>
      <c r="AA19" s="195"/>
      <c r="AB19" s="195"/>
      <c r="AC19" s="195"/>
      <c r="AD19" s="195"/>
      <c r="AE19" s="195"/>
    </row>
    <row r="20" spans="1:31" s="103" customFormat="1" x14ac:dyDescent="0.25">
      <c r="A20" s="202" t="s">
        <v>138</v>
      </c>
      <c r="B20" s="111">
        <f>SUM(D20:Q20)</f>
        <v>0</v>
      </c>
      <c r="C20" s="472"/>
      <c r="D20" s="205">
        <v>0</v>
      </c>
      <c r="E20" s="205">
        <v>0</v>
      </c>
      <c r="F20" s="205">
        <v>0</v>
      </c>
      <c r="G20" s="205">
        <v>0</v>
      </c>
      <c r="H20" s="205">
        <v>0</v>
      </c>
      <c r="I20" s="205">
        <v>0</v>
      </c>
      <c r="J20" s="205">
        <v>0</v>
      </c>
      <c r="K20" s="205">
        <v>0</v>
      </c>
      <c r="L20" s="205">
        <v>0</v>
      </c>
      <c r="M20" s="205">
        <v>0</v>
      </c>
      <c r="N20" s="205">
        <v>0</v>
      </c>
      <c r="O20" s="205">
        <v>0</v>
      </c>
      <c r="P20" s="205">
        <v>0</v>
      </c>
      <c r="Q20" s="205">
        <v>0</v>
      </c>
      <c r="R20" s="144"/>
      <c r="S20" s="195"/>
      <c r="T20" s="195"/>
      <c r="U20" s="195"/>
      <c r="V20" s="195"/>
      <c r="W20" s="195"/>
      <c r="X20" s="195"/>
      <c r="Y20" s="195"/>
      <c r="Z20" s="195"/>
      <c r="AA20" s="195"/>
      <c r="AB20" s="195"/>
      <c r="AC20" s="195"/>
      <c r="AD20" s="195"/>
      <c r="AE20" s="195"/>
    </row>
    <row r="21" spans="1:31" s="103" customFormat="1" ht="38.25" customHeight="1" x14ac:dyDescent="0.25">
      <c r="A21" s="210" t="s">
        <v>139</v>
      </c>
      <c r="B21" s="111">
        <f t="shared" ref="B21:B22" si="3">SUM(D21:Q21)</f>
        <v>0</v>
      </c>
      <c r="C21" s="472"/>
      <c r="D21" s="205">
        <v>0</v>
      </c>
      <c r="E21" s="205">
        <v>0</v>
      </c>
      <c r="F21" s="205">
        <v>0</v>
      </c>
      <c r="G21" s="205">
        <v>0</v>
      </c>
      <c r="H21" s="205">
        <v>0</v>
      </c>
      <c r="I21" s="205">
        <v>0</v>
      </c>
      <c r="J21" s="205">
        <v>0</v>
      </c>
      <c r="K21" s="205">
        <v>0</v>
      </c>
      <c r="L21" s="205">
        <v>0</v>
      </c>
      <c r="M21" s="205">
        <v>0</v>
      </c>
      <c r="N21" s="205">
        <v>0</v>
      </c>
      <c r="O21" s="205">
        <v>0</v>
      </c>
      <c r="P21" s="205">
        <v>0</v>
      </c>
      <c r="Q21" s="205">
        <v>0</v>
      </c>
      <c r="R21" s="211"/>
      <c r="S21" s="195"/>
      <c r="T21" s="195"/>
      <c r="U21" s="195"/>
      <c r="V21" s="195"/>
      <c r="W21" s="195"/>
      <c r="X21" s="195"/>
      <c r="Y21" s="195"/>
      <c r="Z21" s="195"/>
      <c r="AA21" s="195"/>
      <c r="AB21" s="195"/>
      <c r="AC21" s="195"/>
      <c r="AD21" s="195"/>
      <c r="AE21" s="195"/>
    </row>
    <row r="22" spans="1:31" s="214" customFormat="1" ht="39.75" customHeight="1" x14ac:dyDescent="0.25">
      <c r="A22" s="212" t="s">
        <v>140</v>
      </c>
      <c r="B22" s="111">
        <f t="shared" si="3"/>
        <v>0</v>
      </c>
      <c r="C22" s="472"/>
      <c r="D22" s="205">
        <v>0</v>
      </c>
      <c r="E22" s="205">
        <v>0</v>
      </c>
      <c r="F22" s="205">
        <v>0</v>
      </c>
      <c r="G22" s="205">
        <v>0</v>
      </c>
      <c r="H22" s="205">
        <v>0</v>
      </c>
      <c r="I22" s="205">
        <v>0</v>
      </c>
      <c r="J22" s="205">
        <v>0</v>
      </c>
      <c r="K22" s="205">
        <v>0</v>
      </c>
      <c r="L22" s="205">
        <v>0</v>
      </c>
      <c r="M22" s="205">
        <v>0</v>
      </c>
      <c r="N22" s="205">
        <v>0</v>
      </c>
      <c r="O22" s="205">
        <v>0</v>
      </c>
      <c r="P22" s="205">
        <v>0</v>
      </c>
      <c r="Q22" s="205">
        <v>0</v>
      </c>
      <c r="R22" s="213"/>
      <c r="S22" s="213"/>
      <c r="T22" s="213"/>
      <c r="U22" s="213"/>
      <c r="V22" s="213"/>
      <c r="W22" s="213"/>
      <c r="X22" s="213"/>
      <c r="Y22" s="213"/>
      <c r="Z22" s="213"/>
      <c r="AA22" s="213"/>
      <c r="AB22" s="213"/>
      <c r="AC22" s="213"/>
      <c r="AD22" s="213"/>
      <c r="AE22" s="213"/>
    </row>
    <row r="23" spans="1:31" s="219" customFormat="1" ht="26.25" customHeight="1" x14ac:dyDescent="0.3">
      <c r="A23" s="215" t="s">
        <v>141</v>
      </c>
      <c r="B23" s="111">
        <f>SUM(D23:Q23)</f>
        <v>0</v>
      </c>
      <c r="C23" s="472"/>
      <c r="D23" s="216">
        <f>D8+D11+SUM(D14:D22)</f>
        <v>0</v>
      </c>
      <c r="E23" s="216">
        <f t="shared" ref="E23:Q23" si="4">E8+E11+SUM(E14:E22)</f>
        <v>0</v>
      </c>
      <c r="F23" s="216">
        <f t="shared" si="4"/>
        <v>0</v>
      </c>
      <c r="G23" s="216">
        <f t="shared" si="4"/>
        <v>0</v>
      </c>
      <c r="H23" s="216">
        <f t="shared" si="4"/>
        <v>0</v>
      </c>
      <c r="I23" s="216">
        <f t="shared" si="4"/>
        <v>0</v>
      </c>
      <c r="J23" s="216">
        <f t="shared" si="4"/>
        <v>0</v>
      </c>
      <c r="K23" s="216">
        <f t="shared" si="4"/>
        <v>0</v>
      </c>
      <c r="L23" s="216">
        <f t="shared" si="4"/>
        <v>0</v>
      </c>
      <c r="M23" s="216">
        <f t="shared" si="4"/>
        <v>0</v>
      </c>
      <c r="N23" s="216">
        <f t="shared" si="4"/>
        <v>0</v>
      </c>
      <c r="O23" s="216">
        <f t="shared" si="4"/>
        <v>0</v>
      </c>
      <c r="P23" s="216">
        <f t="shared" si="4"/>
        <v>0</v>
      </c>
      <c r="Q23" s="216">
        <f t="shared" si="4"/>
        <v>0</v>
      </c>
      <c r="R23" s="217"/>
      <c r="S23" s="218"/>
      <c r="T23" s="218"/>
      <c r="U23" s="218"/>
      <c r="V23" s="218"/>
      <c r="W23" s="218"/>
      <c r="X23" s="218"/>
      <c r="Y23" s="218"/>
      <c r="Z23" s="218"/>
      <c r="AA23" s="218"/>
      <c r="AB23" s="218"/>
      <c r="AC23" s="218"/>
      <c r="AD23" s="218"/>
      <c r="AE23" s="218"/>
    </row>
    <row r="24" spans="1:31" s="107" customFormat="1" ht="14.25" customHeight="1" x14ac:dyDescent="0.25">
      <c r="A24" s="220" t="s">
        <v>142</v>
      </c>
      <c r="B24" s="111"/>
      <c r="C24" s="472"/>
      <c r="D24" s="111"/>
      <c r="E24" s="111"/>
      <c r="F24" s="111"/>
      <c r="G24" s="111"/>
      <c r="H24" s="111"/>
      <c r="I24" s="111"/>
      <c r="J24" s="111"/>
      <c r="K24" s="111"/>
      <c r="L24" s="111"/>
      <c r="M24" s="111"/>
      <c r="N24" s="111"/>
      <c r="O24" s="111"/>
      <c r="P24" s="111"/>
      <c r="Q24" s="111"/>
      <c r="R24" s="145"/>
      <c r="S24" s="126"/>
      <c r="T24" s="126"/>
      <c r="U24" s="126"/>
      <c r="V24" s="126"/>
      <c r="W24" s="126"/>
      <c r="X24" s="126"/>
      <c r="Y24" s="126"/>
      <c r="Z24" s="126"/>
      <c r="AA24" s="126"/>
      <c r="AB24" s="126"/>
      <c r="AC24" s="126"/>
      <c r="AD24" s="126"/>
      <c r="AE24" s="126"/>
    </row>
    <row r="25" spans="1:31" s="113" customFormat="1" ht="26.4" x14ac:dyDescent="0.25">
      <c r="A25" s="202" t="s">
        <v>143</v>
      </c>
      <c r="B25" s="111">
        <f>SUM(D25:Q25)</f>
        <v>0</v>
      </c>
      <c r="C25" s="472"/>
      <c r="D25" s="154">
        <f t="shared" ref="D25:Q25" si="5">D26*D27+D28*D29</f>
        <v>0</v>
      </c>
      <c r="E25" s="154">
        <f t="shared" si="5"/>
        <v>0</v>
      </c>
      <c r="F25" s="154">
        <f t="shared" si="5"/>
        <v>0</v>
      </c>
      <c r="G25" s="154">
        <f t="shared" si="5"/>
        <v>0</v>
      </c>
      <c r="H25" s="154">
        <f t="shared" si="5"/>
        <v>0</v>
      </c>
      <c r="I25" s="154">
        <f t="shared" si="5"/>
        <v>0</v>
      </c>
      <c r="J25" s="154">
        <f t="shared" si="5"/>
        <v>0</v>
      </c>
      <c r="K25" s="154">
        <f t="shared" si="5"/>
        <v>0</v>
      </c>
      <c r="L25" s="154">
        <f t="shared" si="5"/>
        <v>0</v>
      </c>
      <c r="M25" s="154">
        <f t="shared" si="5"/>
        <v>0</v>
      </c>
      <c r="N25" s="154">
        <f t="shared" si="5"/>
        <v>0</v>
      </c>
      <c r="O25" s="154">
        <f t="shared" si="5"/>
        <v>0</v>
      </c>
      <c r="P25" s="154">
        <f t="shared" si="5"/>
        <v>0</v>
      </c>
      <c r="Q25" s="154">
        <f t="shared" si="5"/>
        <v>0</v>
      </c>
      <c r="R25" s="144"/>
      <c r="S25" s="195"/>
      <c r="T25" s="195"/>
      <c r="U25" s="195"/>
      <c r="V25" s="195"/>
      <c r="W25" s="195"/>
      <c r="X25" s="195"/>
      <c r="Y25" s="195"/>
      <c r="Z25" s="195"/>
      <c r="AA25" s="195"/>
      <c r="AB25" s="195"/>
      <c r="AC25" s="195"/>
      <c r="AD25" s="195"/>
      <c r="AE25" s="195"/>
    </row>
    <row r="26" spans="1:31" s="207" customFormat="1" ht="10.199999999999999" x14ac:dyDescent="0.2">
      <c r="A26" s="203" t="s">
        <v>144</v>
      </c>
      <c r="B26" s="204" t="s">
        <v>130</v>
      </c>
      <c r="C26" s="472"/>
      <c r="D26" s="205">
        <v>0</v>
      </c>
      <c r="E26" s="205">
        <v>0</v>
      </c>
      <c r="F26" s="205">
        <v>0</v>
      </c>
      <c r="G26" s="205">
        <v>0</v>
      </c>
      <c r="H26" s="205">
        <v>0</v>
      </c>
      <c r="I26" s="205">
        <v>0</v>
      </c>
      <c r="J26" s="205">
        <v>0</v>
      </c>
      <c r="K26" s="205">
        <v>0</v>
      </c>
      <c r="L26" s="205">
        <v>0</v>
      </c>
      <c r="M26" s="205">
        <v>0</v>
      </c>
      <c r="N26" s="205">
        <v>0</v>
      </c>
      <c r="O26" s="205">
        <v>0</v>
      </c>
      <c r="P26" s="205">
        <v>0</v>
      </c>
      <c r="Q26" s="205">
        <v>0</v>
      </c>
      <c r="R26" s="206"/>
      <c r="S26" s="206"/>
      <c r="T26" s="206"/>
      <c r="U26" s="206"/>
      <c r="V26" s="206"/>
      <c r="W26" s="206"/>
      <c r="X26" s="206"/>
      <c r="Y26" s="206"/>
      <c r="Z26" s="206"/>
      <c r="AA26" s="206"/>
      <c r="AB26" s="206"/>
      <c r="AC26" s="206"/>
      <c r="AD26" s="206"/>
      <c r="AE26" s="206"/>
    </row>
    <row r="27" spans="1:31" s="207" customFormat="1" ht="10.199999999999999" x14ac:dyDescent="0.2">
      <c r="A27" s="203" t="s">
        <v>145</v>
      </c>
      <c r="B27" s="204" t="s">
        <v>130</v>
      </c>
      <c r="C27" s="472"/>
      <c r="D27" s="205">
        <v>0</v>
      </c>
      <c r="E27" s="205">
        <v>0</v>
      </c>
      <c r="F27" s="205">
        <v>0</v>
      </c>
      <c r="G27" s="205">
        <v>0</v>
      </c>
      <c r="H27" s="205">
        <v>0</v>
      </c>
      <c r="I27" s="205">
        <v>0</v>
      </c>
      <c r="J27" s="205">
        <v>0</v>
      </c>
      <c r="K27" s="205">
        <v>0</v>
      </c>
      <c r="L27" s="205">
        <v>0</v>
      </c>
      <c r="M27" s="205">
        <v>0</v>
      </c>
      <c r="N27" s="205">
        <v>0</v>
      </c>
      <c r="O27" s="205">
        <v>0</v>
      </c>
      <c r="P27" s="205">
        <v>0</v>
      </c>
      <c r="Q27" s="205">
        <v>0</v>
      </c>
      <c r="R27" s="206"/>
      <c r="S27" s="206"/>
      <c r="T27" s="206"/>
      <c r="U27" s="206"/>
      <c r="V27" s="206"/>
      <c r="W27" s="206"/>
      <c r="X27" s="206"/>
      <c r="Y27" s="206"/>
      <c r="Z27" s="206"/>
      <c r="AA27" s="206"/>
      <c r="AB27" s="206"/>
      <c r="AC27" s="206"/>
      <c r="AD27" s="206"/>
      <c r="AE27" s="206"/>
    </row>
    <row r="28" spans="1:31" s="207" customFormat="1" ht="10.199999999999999" x14ac:dyDescent="0.2">
      <c r="A28" s="203" t="s">
        <v>146</v>
      </c>
      <c r="B28" s="204" t="s">
        <v>130</v>
      </c>
      <c r="C28" s="472"/>
      <c r="D28" s="205">
        <v>0</v>
      </c>
      <c r="E28" s="205">
        <v>0</v>
      </c>
      <c r="F28" s="205">
        <v>0</v>
      </c>
      <c r="G28" s="205">
        <v>0</v>
      </c>
      <c r="H28" s="205">
        <v>0</v>
      </c>
      <c r="I28" s="205">
        <v>0</v>
      </c>
      <c r="J28" s="205">
        <v>0</v>
      </c>
      <c r="K28" s="205">
        <v>0</v>
      </c>
      <c r="L28" s="205">
        <v>0</v>
      </c>
      <c r="M28" s="205">
        <v>0</v>
      </c>
      <c r="N28" s="205">
        <v>0</v>
      </c>
      <c r="O28" s="205">
        <v>0</v>
      </c>
      <c r="P28" s="205">
        <v>0</v>
      </c>
      <c r="Q28" s="205">
        <v>0</v>
      </c>
      <c r="R28" s="206"/>
      <c r="S28" s="206"/>
      <c r="T28" s="206"/>
      <c r="U28" s="206"/>
      <c r="V28" s="206"/>
      <c r="W28" s="206"/>
      <c r="X28" s="206"/>
      <c r="Y28" s="206"/>
      <c r="Z28" s="206"/>
      <c r="AA28" s="206"/>
      <c r="AB28" s="206"/>
      <c r="AC28" s="206"/>
      <c r="AD28" s="206"/>
      <c r="AE28" s="206"/>
    </row>
    <row r="29" spans="1:31" s="207" customFormat="1" ht="10.199999999999999" x14ac:dyDescent="0.2">
      <c r="A29" s="203" t="s">
        <v>147</v>
      </c>
      <c r="B29" s="204" t="s">
        <v>130</v>
      </c>
      <c r="C29" s="472"/>
      <c r="D29" s="205">
        <v>0</v>
      </c>
      <c r="E29" s="205">
        <v>0</v>
      </c>
      <c r="F29" s="205">
        <v>0</v>
      </c>
      <c r="G29" s="205">
        <v>0</v>
      </c>
      <c r="H29" s="205">
        <v>0</v>
      </c>
      <c r="I29" s="205">
        <v>0</v>
      </c>
      <c r="J29" s="205">
        <v>0</v>
      </c>
      <c r="K29" s="205">
        <v>0</v>
      </c>
      <c r="L29" s="205">
        <v>0</v>
      </c>
      <c r="M29" s="205">
        <v>0</v>
      </c>
      <c r="N29" s="205">
        <v>0</v>
      </c>
      <c r="O29" s="205">
        <v>0</v>
      </c>
      <c r="P29" s="205">
        <v>0</v>
      </c>
      <c r="Q29" s="205">
        <v>0</v>
      </c>
      <c r="R29" s="206"/>
      <c r="S29" s="206"/>
      <c r="T29" s="206"/>
      <c r="U29" s="206"/>
      <c r="V29" s="206"/>
      <c r="W29" s="206"/>
      <c r="X29" s="206"/>
      <c r="Y29" s="206"/>
      <c r="Z29" s="206"/>
      <c r="AA29" s="206"/>
      <c r="AB29" s="206"/>
      <c r="AC29" s="206"/>
      <c r="AD29" s="206"/>
      <c r="AE29" s="206"/>
    </row>
    <row r="30" spans="1:31" s="113" customFormat="1" x14ac:dyDescent="0.25">
      <c r="A30" s="202" t="s">
        <v>338</v>
      </c>
      <c r="B30" s="111">
        <f>SUM(D30:Q30)</f>
        <v>0</v>
      </c>
      <c r="C30" s="472"/>
      <c r="D30" s="154">
        <f t="shared" ref="D30:Q30" si="6">D31*D32</f>
        <v>0</v>
      </c>
      <c r="E30" s="154">
        <f t="shared" si="6"/>
        <v>0</v>
      </c>
      <c r="F30" s="154">
        <f t="shared" si="6"/>
        <v>0</v>
      </c>
      <c r="G30" s="154">
        <f t="shared" si="6"/>
        <v>0</v>
      </c>
      <c r="H30" s="154">
        <f t="shared" si="6"/>
        <v>0</v>
      </c>
      <c r="I30" s="154">
        <f t="shared" si="6"/>
        <v>0</v>
      </c>
      <c r="J30" s="154">
        <f t="shared" si="6"/>
        <v>0</v>
      </c>
      <c r="K30" s="154">
        <f t="shared" si="6"/>
        <v>0</v>
      </c>
      <c r="L30" s="154">
        <f t="shared" si="6"/>
        <v>0</v>
      </c>
      <c r="M30" s="154">
        <f t="shared" si="6"/>
        <v>0</v>
      </c>
      <c r="N30" s="154">
        <f t="shared" si="6"/>
        <v>0</v>
      </c>
      <c r="O30" s="154">
        <f t="shared" si="6"/>
        <v>0</v>
      </c>
      <c r="P30" s="154">
        <f t="shared" si="6"/>
        <v>0</v>
      </c>
      <c r="Q30" s="154">
        <f t="shared" si="6"/>
        <v>0</v>
      </c>
      <c r="R30" s="144"/>
      <c r="S30" s="195"/>
      <c r="T30" s="195"/>
      <c r="U30" s="195"/>
      <c r="V30" s="195"/>
      <c r="W30" s="195"/>
      <c r="X30" s="195"/>
      <c r="Y30" s="195"/>
      <c r="Z30" s="195"/>
      <c r="AA30" s="195"/>
      <c r="AB30" s="195"/>
      <c r="AC30" s="195"/>
      <c r="AD30" s="195"/>
      <c r="AE30" s="195"/>
    </row>
    <row r="31" spans="1:31" s="207" customFormat="1" ht="10.199999999999999" x14ac:dyDescent="0.2">
      <c r="A31" s="203" t="s">
        <v>339</v>
      </c>
      <c r="B31" s="204" t="s">
        <v>130</v>
      </c>
      <c r="C31" s="472"/>
      <c r="D31" s="205">
        <v>0</v>
      </c>
      <c r="E31" s="205">
        <v>0</v>
      </c>
      <c r="F31" s="205">
        <v>0</v>
      </c>
      <c r="G31" s="205">
        <v>0</v>
      </c>
      <c r="H31" s="205">
        <v>0</v>
      </c>
      <c r="I31" s="205">
        <v>0</v>
      </c>
      <c r="J31" s="205">
        <v>0</v>
      </c>
      <c r="K31" s="205">
        <v>0</v>
      </c>
      <c r="L31" s="205">
        <v>0</v>
      </c>
      <c r="M31" s="205">
        <v>0</v>
      </c>
      <c r="N31" s="205">
        <v>0</v>
      </c>
      <c r="O31" s="205">
        <v>0</v>
      </c>
      <c r="P31" s="205">
        <v>0</v>
      </c>
      <c r="Q31" s="205">
        <v>0</v>
      </c>
      <c r="R31" s="206"/>
      <c r="S31" s="206"/>
      <c r="T31" s="206"/>
      <c r="U31" s="206"/>
      <c r="V31" s="206"/>
      <c r="W31" s="206"/>
      <c r="X31" s="206"/>
      <c r="Y31" s="206"/>
      <c r="Z31" s="206"/>
      <c r="AA31" s="206"/>
      <c r="AB31" s="206"/>
      <c r="AC31" s="206"/>
      <c r="AD31" s="206"/>
      <c r="AE31" s="206"/>
    </row>
    <row r="32" spans="1:31" s="207" customFormat="1" ht="10.199999999999999" x14ac:dyDescent="0.2">
      <c r="A32" s="203" t="s">
        <v>444</v>
      </c>
      <c r="B32" s="204" t="s">
        <v>130</v>
      </c>
      <c r="C32" s="472"/>
      <c r="D32" s="205">
        <v>0</v>
      </c>
      <c r="E32" s="205">
        <v>0</v>
      </c>
      <c r="F32" s="205">
        <v>0</v>
      </c>
      <c r="G32" s="205">
        <v>0</v>
      </c>
      <c r="H32" s="205">
        <v>0</v>
      </c>
      <c r="I32" s="205">
        <v>0</v>
      </c>
      <c r="J32" s="205">
        <v>0</v>
      </c>
      <c r="K32" s="205">
        <v>0</v>
      </c>
      <c r="L32" s="205">
        <v>0</v>
      </c>
      <c r="M32" s="205">
        <v>0</v>
      </c>
      <c r="N32" s="205">
        <v>0</v>
      </c>
      <c r="O32" s="205">
        <v>0</v>
      </c>
      <c r="P32" s="205">
        <v>0</v>
      </c>
      <c r="Q32" s="205">
        <v>0</v>
      </c>
      <c r="R32" s="206"/>
      <c r="S32" s="206"/>
      <c r="T32" s="206"/>
      <c r="U32" s="206"/>
      <c r="V32" s="206"/>
      <c r="W32" s="206"/>
      <c r="X32" s="206"/>
      <c r="Y32" s="206"/>
      <c r="Z32" s="206"/>
      <c r="AA32" s="206"/>
      <c r="AB32" s="206"/>
      <c r="AC32" s="206"/>
      <c r="AD32" s="206"/>
      <c r="AE32" s="206"/>
    </row>
    <row r="33" spans="1:31" s="113" customFormat="1" ht="26.4" x14ac:dyDescent="0.25">
      <c r="A33" s="202" t="s">
        <v>149</v>
      </c>
      <c r="B33" s="111">
        <f>SUM(D33:Q33)</f>
        <v>0</v>
      </c>
      <c r="C33" s="472"/>
      <c r="D33" s="205">
        <v>0</v>
      </c>
      <c r="E33" s="205">
        <v>0</v>
      </c>
      <c r="F33" s="205">
        <v>0</v>
      </c>
      <c r="G33" s="205">
        <v>0</v>
      </c>
      <c r="H33" s="205">
        <v>0</v>
      </c>
      <c r="I33" s="205">
        <v>0</v>
      </c>
      <c r="J33" s="205">
        <v>0</v>
      </c>
      <c r="K33" s="205">
        <v>0</v>
      </c>
      <c r="L33" s="205">
        <v>0</v>
      </c>
      <c r="M33" s="205">
        <v>0</v>
      </c>
      <c r="N33" s="205">
        <v>0</v>
      </c>
      <c r="O33" s="205">
        <v>0</v>
      </c>
      <c r="P33" s="205">
        <v>0</v>
      </c>
      <c r="Q33" s="205">
        <v>0</v>
      </c>
      <c r="R33" s="144"/>
      <c r="S33" s="195"/>
      <c r="T33" s="195"/>
      <c r="U33" s="195"/>
      <c r="V33" s="195"/>
      <c r="W33" s="195"/>
      <c r="X33" s="195"/>
      <c r="Y33" s="195"/>
      <c r="Z33" s="195"/>
      <c r="AA33" s="195"/>
      <c r="AB33" s="195"/>
      <c r="AC33" s="195"/>
      <c r="AD33" s="195"/>
      <c r="AE33" s="195"/>
    </row>
    <row r="34" spans="1:31" s="113" customFormat="1" x14ac:dyDescent="0.25">
      <c r="A34" s="202" t="s">
        <v>150</v>
      </c>
      <c r="B34" s="111">
        <f>SUM(D34:Q34)</f>
        <v>0</v>
      </c>
      <c r="C34" s="472"/>
      <c r="D34" s="154">
        <f t="shared" ref="D34:Q34" si="7">D35*D36</f>
        <v>0</v>
      </c>
      <c r="E34" s="154">
        <f t="shared" si="7"/>
        <v>0</v>
      </c>
      <c r="F34" s="154">
        <f t="shared" si="7"/>
        <v>0</v>
      </c>
      <c r="G34" s="154">
        <f t="shared" si="7"/>
        <v>0</v>
      </c>
      <c r="H34" s="154">
        <f t="shared" si="7"/>
        <v>0</v>
      </c>
      <c r="I34" s="154">
        <f t="shared" si="7"/>
        <v>0</v>
      </c>
      <c r="J34" s="154">
        <f t="shared" si="7"/>
        <v>0</v>
      </c>
      <c r="K34" s="154">
        <f t="shared" si="7"/>
        <v>0</v>
      </c>
      <c r="L34" s="154">
        <f t="shared" si="7"/>
        <v>0</v>
      </c>
      <c r="M34" s="154">
        <f t="shared" si="7"/>
        <v>0</v>
      </c>
      <c r="N34" s="154">
        <f t="shared" si="7"/>
        <v>0</v>
      </c>
      <c r="O34" s="154">
        <f t="shared" si="7"/>
        <v>0</v>
      </c>
      <c r="P34" s="154">
        <f t="shared" si="7"/>
        <v>0</v>
      </c>
      <c r="Q34" s="154">
        <f t="shared" si="7"/>
        <v>0</v>
      </c>
      <c r="R34" s="144"/>
      <c r="S34" s="195"/>
      <c r="T34" s="195"/>
      <c r="U34" s="195"/>
      <c r="V34" s="195"/>
      <c r="W34" s="195"/>
      <c r="X34" s="195"/>
      <c r="Y34" s="195"/>
      <c r="Z34" s="195"/>
      <c r="AA34" s="195"/>
      <c r="AB34" s="195"/>
      <c r="AC34" s="195"/>
      <c r="AD34" s="195"/>
      <c r="AE34" s="195"/>
    </row>
    <row r="35" spans="1:31" s="207" customFormat="1" ht="10.199999999999999" x14ac:dyDescent="0.2">
      <c r="A35" s="203" t="s">
        <v>151</v>
      </c>
      <c r="B35" s="204" t="s">
        <v>130</v>
      </c>
      <c r="C35" s="472"/>
      <c r="D35" s="205">
        <v>0</v>
      </c>
      <c r="E35" s="205">
        <v>0</v>
      </c>
      <c r="F35" s="205">
        <v>0</v>
      </c>
      <c r="G35" s="205">
        <v>0</v>
      </c>
      <c r="H35" s="205">
        <v>0</v>
      </c>
      <c r="I35" s="205">
        <v>0</v>
      </c>
      <c r="J35" s="205">
        <v>0</v>
      </c>
      <c r="K35" s="205">
        <v>0</v>
      </c>
      <c r="L35" s="205">
        <v>0</v>
      </c>
      <c r="M35" s="205">
        <v>0</v>
      </c>
      <c r="N35" s="205">
        <v>0</v>
      </c>
      <c r="O35" s="205">
        <v>0</v>
      </c>
      <c r="P35" s="205">
        <v>0</v>
      </c>
      <c r="Q35" s="205">
        <v>0</v>
      </c>
      <c r="R35" s="206"/>
      <c r="S35" s="206"/>
      <c r="T35" s="206"/>
      <c r="U35" s="206"/>
      <c r="V35" s="206"/>
      <c r="W35" s="206"/>
      <c r="X35" s="206"/>
      <c r="Y35" s="206"/>
      <c r="Z35" s="206"/>
      <c r="AA35" s="206"/>
      <c r="AB35" s="206"/>
      <c r="AC35" s="206"/>
      <c r="AD35" s="206"/>
      <c r="AE35" s="206"/>
    </row>
    <row r="36" spans="1:31" s="207" customFormat="1" ht="10.199999999999999" x14ac:dyDescent="0.2">
      <c r="A36" s="203" t="s">
        <v>152</v>
      </c>
      <c r="B36" s="204" t="s">
        <v>130</v>
      </c>
      <c r="C36" s="472"/>
      <c r="D36" s="205">
        <v>0</v>
      </c>
      <c r="E36" s="205">
        <v>0</v>
      </c>
      <c r="F36" s="205">
        <v>0</v>
      </c>
      <c r="G36" s="205">
        <v>0</v>
      </c>
      <c r="H36" s="205">
        <v>0</v>
      </c>
      <c r="I36" s="205">
        <v>0</v>
      </c>
      <c r="J36" s="205">
        <v>0</v>
      </c>
      <c r="K36" s="205">
        <v>0</v>
      </c>
      <c r="L36" s="205">
        <v>0</v>
      </c>
      <c r="M36" s="205">
        <v>0</v>
      </c>
      <c r="N36" s="205">
        <v>0</v>
      </c>
      <c r="O36" s="205">
        <v>0</v>
      </c>
      <c r="P36" s="205">
        <v>0</v>
      </c>
      <c r="Q36" s="205">
        <v>0</v>
      </c>
      <c r="R36" s="206"/>
      <c r="S36" s="206"/>
      <c r="T36" s="206"/>
      <c r="U36" s="206"/>
      <c r="V36" s="206"/>
      <c r="W36" s="206"/>
      <c r="X36" s="206"/>
      <c r="Y36" s="206"/>
      <c r="Z36" s="206"/>
      <c r="AA36" s="206"/>
      <c r="AB36" s="206"/>
      <c r="AC36" s="206"/>
      <c r="AD36" s="206"/>
      <c r="AE36" s="206"/>
    </row>
    <row r="37" spans="1:31" s="113" customFormat="1" x14ac:dyDescent="0.25">
      <c r="A37" s="202" t="s">
        <v>153</v>
      </c>
      <c r="B37" s="111">
        <f>SUM(D37:Q37)</f>
        <v>0</v>
      </c>
      <c r="C37" s="472"/>
      <c r="D37" s="154">
        <f t="shared" ref="D37:Q37" si="8">D38*D39</f>
        <v>0</v>
      </c>
      <c r="E37" s="154">
        <f t="shared" si="8"/>
        <v>0</v>
      </c>
      <c r="F37" s="154">
        <f t="shared" si="8"/>
        <v>0</v>
      </c>
      <c r="G37" s="154">
        <f t="shared" si="8"/>
        <v>0</v>
      </c>
      <c r="H37" s="154">
        <f t="shared" si="8"/>
        <v>0</v>
      </c>
      <c r="I37" s="154">
        <f t="shared" si="8"/>
        <v>0</v>
      </c>
      <c r="J37" s="154">
        <f t="shared" si="8"/>
        <v>0</v>
      </c>
      <c r="K37" s="154">
        <f t="shared" si="8"/>
        <v>0</v>
      </c>
      <c r="L37" s="154">
        <f t="shared" si="8"/>
        <v>0</v>
      </c>
      <c r="M37" s="154">
        <f t="shared" si="8"/>
        <v>0</v>
      </c>
      <c r="N37" s="154">
        <f t="shared" si="8"/>
        <v>0</v>
      </c>
      <c r="O37" s="154">
        <f t="shared" si="8"/>
        <v>0</v>
      </c>
      <c r="P37" s="154">
        <f t="shared" si="8"/>
        <v>0</v>
      </c>
      <c r="Q37" s="154">
        <f t="shared" si="8"/>
        <v>0</v>
      </c>
      <c r="R37" s="144"/>
      <c r="S37" s="195"/>
      <c r="T37" s="195"/>
      <c r="U37" s="195"/>
      <c r="V37" s="195"/>
      <c r="W37" s="195"/>
      <c r="X37" s="195"/>
      <c r="Y37" s="195"/>
      <c r="Z37" s="195"/>
      <c r="AA37" s="195"/>
      <c r="AB37" s="195"/>
      <c r="AC37" s="195"/>
      <c r="AD37" s="195"/>
      <c r="AE37" s="195"/>
    </row>
    <row r="38" spans="1:31" s="207" customFormat="1" ht="10.199999999999999" x14ac:dyDescent="0.2">
      <c r="A38" s="203" t="s">
        <v>151</v>
      </c>
      <c r="B38" s="204" t="s">
        <v>130</v>
      </c>
      <c r="C38" s="472"/>
      <c r="D38" s="205">
        <v>0</v>
      </c>
      <c r="E38" s="205">
        <v>0</v>
      </c>
      <c r="F38" s="205">
        <v>0</v>
      </c>
      <c r="G38" s="205">
        <v>0</v>
      </c>
      <c r="H38" s="205">
        <v>0</v>
      </c>
      <c r="I38" s="205">
        <v>0</v>
      </c>
      <c r="J38" s="205">
        <v>0</v>
      </c>
      <c r="K38" s="205">
        <v>0</v>
      </c>
      <c r="L38" s="205">
        <v>0</v>
      </c>
      <c r="M38" s="205">
        <v>0</v>
      </c>
      <c r="N38" s="205">
        <v>0</v>
      </c>
      <c r="O38" s="205">
        <v>0</v>
      </c>
      <c r="P38" s="205">
        <v>0</v>
      </c>
      <c r="Q38" s="205">
        <v>0</v>
      </c>
      <c r="R38" s="206"/>
      <c r="S38" s="206"/>
      <c r="T38" s="206"/>
      <c r="U38" s="206"/>
      <c r="V38" s="206"/>
      <c r="W38" s="206"/>
      <c r="X38" s="206"/>
      <c r="Y38" s="206"/>
      <c r="Z38" s="206"/>
      <c r="AA38" s="206"/>
      <c r="AB38" s="206"/>
      <c r="AC38" s="206"/>
      <c r="AD38" s="206"/>
      <c r="AE38" s="206"/>
    </row>
    <row r="39" spans="1:31" s="207" customFormat="1" ht="10.199999999999999" x14ac:dyDescent="0.2">
      <c r="A39" s="203" t="s">
        <v>152</v>
      </c>
      <c r="B39" s="204" t="s">
        <v>130</v>
      </c>
      <c r="C39" s="472"/>
      <c r="D39" s="205">
        <v>0</v>
      </c>
      <c r="E39" s="205">
        <v>0</v>
      </c>
      <c r="F39" s="205">
        <v>0</v>
      </c>
      <c r="G39" s="205">
        <v>0</v>
      </c>
      <c r="H39" s="205">
        <v>0</v>
      </c>
      <c r="I39" s="205">
        <v>0</v>
      </c>
      <c r="J39" s="205">
        <v>0</v>
      </c>
      <c r="K39" s="205">
        <v>0</v>
      </c>
      <c r="L39" s="205">
        <v>0</v>
      </c>
      <c r="M39" s="205">
        <v>0</v>
      </c>
      <c r="N39" s="205">
        <v>0</v>
      </c>
      <c r="O39" s="205">
        <v>0</v>
      </c>
      <c r="P39" s="205">
        <v>0</v>
      </c>
      <c r="Q39" s="205">
        <v>0</v>
      </c>
      <c r="R39" s="206"/>
      <c r="S39" s="206"/>
      <c r="T39" s="206"/>
      <c r="U39" s="206"/>
      <c r="V39" s="206"/>
      <c r="W39" s="206"/>
      <c r="X39" s="206"/>
      <c r="Y39" s="206"/>
      <c r="Z39" s="206"/>
      <c r="AA39" s="206"/>
      <c r="AB39" s="206"/>
      <c r="AC39" s="206"/>
      <c r="AD39" s="206"/>
      <c r="AE39" s="206"/>
    </row>
    <row r="40" spans="1:31" s="113" customFormat="1" x14ac:dyDescent="0.25">
      <c r="A40" s="202" t="s">
        <v>154</v>
      </c>
      <c r="B40" s="111">
        <f>SUM(D40:Q40)</f>
        <v>0</v>
      </c>
      <c r="C40" s="472"/>
      <c r="D40" s="154">
        <f t="shared" ref="D40:Q40" si="9">D41*D42</f>
        <v>0</v>
      </c>
      <c r="E40" s="154">
        <f t="shared" si="9"/>
        <v>0</v>
      </c>
      <c r="F40" s="154">
        <f t="shared" si="9"/>
        <v>0</v>
      </c>
      <c r="G40" s="154">
        <f t="shared" si="9"/>
        <v>0</v>
      </c>
      <c r="H40" s="154">
        <f t="shared" si="9"/>
        <v>0</v>
      </c>
      <c r="I40" s="154">
        <f t="shared" si="9"/>
        <v>0</v>
      </c>
      <c r="J40" s="154">
        <f t="shared" si="9"/>
        <v>0</v>
      </c>
      <c r="K40" s="154">
        <f t="shared" si="9"/>
        <v>0</v>
      </c>
      <c r="L40" s="154">
        <f t="shared" si="9"/>
        <v>0</v>
      </c>
      <c r="M40" s="154">
        <f t="shared" si="9"/>
        <v>0</v>
      </c>
      <c r="N40" s="154">
        <f t="shared" si="9"/>
        <v>0</v>
      </c>
      <c r="O40" s="154">
        <f t="shared" si="9"/>
        <v>0</v>
      </c>
      <c r="P40" s="154">
        <f t="shared" si="9"/>
        <v>0</v>
      </c>
      <c r="Q40" s="154">
        <f t="shared" si="9"/>
        <v>0</v>
      </c>
      <c r="R40" s="144"/>
      <c r="S40" s="195"/>
      <c r="T40" s="195"/>
      <c r="U40" s="195"/>
      <c r="V40" s="195"/>
      <c r="W40" s="195"/>
      <c r="X40" s="195"/>
      <c r="Y40" s="195"/>
      <c r="Z40" s="195"/>
      <c r="AA40" s="195"/>
      <c r="AB40" s="195"/>
      <c r="AC40" s="195"/>
      <c r="AD40" s="195"/>
      <c r="AE40" s="195"/>
    </row>
    <row r="41" spans="1:31" s="207" customFormat="1" ht="10.199999999999999" x14ac:dyDescent="0.2">
      <c r="A41" s="203" t="s">
        <v>151</v>
      </c>
      <c r="B41" s="204" t="s">
        <v>130</v>
      </c>
      <c r="C41" s="472"/>
      <c r="D41" s="205">
        <v>0</v>
      </c>
      <c r="E41" s="205">
        <v>0</v>
      </c>
      <c r="F41" s="205">
        <v>0</v>
      </c>
      <c r="G41" s="205">
        <v>0</v>
      </c>
      <c r="H41" s="205">
        <v>0</v>
      </c>
      <c r="I41" s="205">
        <v>0</v>
      </c>
      <c r="J41" s="205">
        <v>0</v>
      </c>
      <c r="K41" s="205">
        <v>0</v>
      </c>
      <c r="L41" s="205">
        <v>0</v>
      </c>
      <c r="M41" s="205">
        <v>0</v>
      </c>
      <c r="N41" s="205">
        <v>0</v>
      </c>
      <c r="O41" s="205">
        <v>0</v>
      </c>
      <c r="P41" s="205">
        <v>0</v>
      </c>
      <c r="Q41" s="205">
        <v>0</v>
      </c>
      <c r="R41" s="206"/>
      <c r="S41" s="206"/>
      <c r="T41" s="206"/>
      <c r="U41" s="206"/>
      <c r="V41" s="206"/>
      <c r="W41" s="206"/>
      <c r="X41" s="206"/>
      <c r="Y41" s="206"/>
      <c r="Z41" s="206"/>
      <c r="AA41" s="206"/>
      <c r="AB41" s="206"/>
      <c r="AC41" s="206"/>
      <c r="AD41" s="206"/>
      <c r="AE41" s="206"/>
    </row>
    <row r="42" spans="1:31" s="207" customFormat="1" ht="10.199999999999999" x14ac:dyDescent="0.2">
      <c r="A42" s="203" t="s">
        <v>152</v>
      </c>
      <c r="B42" s="204" t="s">
        <v>130</v>
      </c>
      <c r="C42" s="472"/>
      <c r="D42" s="205">
        <v>0</v>
      </c>
      <c r="E42" s="205">
        <v>0</v>
      </c>
      <c r="F42" s="205">
        <v>0</v>
      </c>
      <c r="G42" s="205">
        <v>0</v>
      </c>
      <c r="H42" s="205">
        <v>0</v>
      </c>
      <c r="I42" s="205">
        <v>0</v>
      </c>
      <c r="J42" s="205">
        <v>0</v>
      </c>
      <c r="K42" s="205">
        <v>0</v>
      </c>
      <c r="L42" s="205">
        <v>0</v>
      </c>
      <c r="M42" s="205">
        <v>0</v>
      </c>
      <c r="N42" s="205">
        <v>0</v>
      </c>
      <c r="O42" s="205">
        <v>0</v>
      </c>
      <c r="P42" s="205">
        <v>0</v>
      </c>
      <c r="Q42" s="205">
        <v>0</v>
      </c>
      <c r="R42" s="206"/>
      <c r="S42" s="206"/>
      <c r="T42" s="206"/>
      <c r="U42" s="206"/>
      <c r="V42" s="206"/>
      <c r="W42" s="206"/>
      <c r="X42" s="206"/>
      <c r="Y42" s="206"/>
      <c r="Z42" s="206"/>
      <c r="AA42" s="206"/>
      <c r="AB42" s="206"/>
      <c r="AC42" s="206"/>
      <c r="AD42" s="206"/>
      <c r="AE42" s="206"/>
    </row>
    <row r="43" spans="1:31" s="113" customFormat="1" x14ac:dyDescent="0.25">
      <c r="A43" s="202" t="s">
        <v>155</v>
      </c>
      <c r="B43" s="111">
        <f>SUM(D43:Q43)</f>
        <v>0</v>
      </c>
      <c r="C43" s="472"/>
      <c r="D43" s="154">
        <f t="shared" ref="D43:Q43" si="10">D44*D45</f>
        <v>0</v>
      </c>
      <c r="E43" s="154">
        <f t="shared" si="10"/>
        <v>0</v>
      </c>
      <c r="F43" s="154">
        <f t="shared" si="10"/>
        <v>0</v>
      </c>
      <c r="G43" s="154">
        <f t="shared" si="10"/>
        <v>0</v>
      </c>
      <c r="H43" s="154">
        <f t="shared" si="10"/>
        <v>0</v>
      </c>
      <c r="I43" s="154">
        <f t="shared" si="10"/>
        <v>0</v>
      </c>
      <c r="J43" s="154">
        <f t="shared" si="10"/>
        <v>0</v>
      </c>
      <c r="K43" s="154">
        <f t="shared" si="10"/>
        <v>0</v>
      </c>
      <c r="L43" s="154">
        <f t="shared" si="10"/>
        <v>0</v>
      </c>
      <c r="M43" s="154">
        <f t="shared" si="10"/>
        <v>0</v>
      </c>
      <c r="N43" s="154">
        <f t="shared" si="10"/>
        <v>0</v>
      </c>
      <c r="O43" s="154">
        <f t="shared" si="10"/>
        <v>0</v>
      </c>
      <c r="P43" s="154">
        <f t="shared" si="10"/>
        <v>0</v>
      </c>
      <c r="Q43" s="154">
        <f t="shared" si="10"/>
        <v>0</v>
      </c>
      <c r="R43" s="144"/>
      <c r="S43" s="195"/>
      <c r="T43" s="195"/>
      <c r="U43" s="195"/>
      <c r="V43" s="195"/>
      <c r="W43" s="195"/>
      <c r="X43" s="195"/>
      <c r="Y43" s="195"/>
      <c r="Z43" s="195"/>
      <c r="AA43" s="195"/>
      <c r="AB43" s="195"/>
      <c r="AC43" s="195"/>
      <c r="AD43" s="195"/>
      <c r="AE43" s="195"/>
    </row>
    <row r="44" spans="1:31" s="207" customFormat="1" ht="10.199999999999999" x14ac:dyDescent="0.2">
      <c r="A44" s="203" t="s">
        <v>151</v>
      </c>
      <c r="B44" s="204" t="s">
        <v>130</v>
      </c>
      <c r="C44" s="472"/>
      <c r="D44" s="205">
        <v>0</v>
      </c>
      <c r="E44" s="205">
        <v>0</v>
      </c>
      <c r="F44" s="205">
        <v>0</v>
      </c>
      <c r="G44" s="205">
        <v>0</v>
      </c>
      <c r="H44" s="205">
        <v>0</v>
      </c>
      <c r="I44" s="205">
        <v>0</v>
      </c>
      <c r="J44" s="205">
        <v>0</v>
      </c>
      <c r="K44" s="205">
        <v>0</v>
      </c>
      <c r="L44" s="205">
        <v>0</v>
      </c>
      <c r="M44" s="205">
        <v>0</v>
      </c>
      <c r="N44" s="205">
        <v>0</v>
      </c>
      <c r="O44" s="205">
        <v>0</v>
      </c>
      <c r="P44" s="205">
        <v>0</v>
      </c>
      <c r="Q44" s="205">
        <v>0</v>
      </c>
      <c r="R44" s="206"/>
      <c r="S44" s="206"/>
      <c r="T44" s="206"/>
      <c r="U44" s="206"/>
      <c r="V44" s="206"/>
      <c r="W44" s="206"/>
      <c r="X44" s="206"/>
      <c r="Y44" s="206"/>
      <c r="Z44" s="206"/>
      <c r="AA44" s="206"/>
      <c r="AB44" s="206"/>
      <c r="AC44" s="206"/>
      <c r="AD44" s="206"/>
      <c r="AE44" s="206"/>
    </row>
    <row r="45" spans="1:31" s="207" customFormat="1" ht="10.199999999999999" x14ac:dyDescent="0.2">
      <c r="A45" s="203" t="s">
        <v>152</v>
      </c>
      <c r="B45" s="204" t="s">
        <v>130</v>
      </c>
      <c r="C45" s="472"/>
      <c r="D45" s="205">
        <v>0</v>
      </c>
      <c r="E45" s="205">
        <v>0</v>
      </c>
      <c r="F45" s="205">
        <v>0</v>
      </c>
      <c r="G45" s="205">
        <v>0</v>
      </c>
      <c r="H45" s="205">
        <v>0</v>
      </c>
      <c r="I45" s="205">
        <v>0</v>
      </c>
      <c r="J45" s="205">
        <v>0</v>
      </c>
      <c r="K45" s="205">
        <v>0</v>
      </c>
      <c r="L45" s="205">
        <v>0</v>
      </c>
      <c r="M45" s="205">
        <v>0</v>
      </c>
      <c r="N45" s="205">
        <v>0</v>
      </c>
      <c r="O45" s="205">
        <v>0</v>
      </c>
      <c r="P45" s="205">
        <v>0</v>
      </c>
      <c r="Q45" s="205">
        <v>0</v>
      </c>
      <c r="R45" s="206"/>
      <c r="S45" s="206"/>
      <c r="T45" s="206"/>
      <c r="U45" s="206"/>
      <c r="V45" s="206"/>
      <c r="W45" s="206"/>
      <c r="X45" s="206"/>
      <c r="Y45" s="206"/>
      <c r="Z45" s="206"/>
      <c r="AA45" s="206"/>
      <c r="AB45" s="206"/>
      <c r="AC45" s="206"/>
      <c r="AD45" s="206"/>
      <c r="AE45" s="206"/>
    </row>
    <row r="46" spans="1:31" s="107" customFormat="1" ht="16.5" customHeight="1" x14ac:dyDescent="0.25">
      <c r="A46" s="221" t="s">
        <v>156</v>
      </c>
      <c r="B46" s="111">
        <f>SUM(D46:Q46)</f>
        <v>0</v>
      </c>
      <c r="C46" s="472"/>
      <c r="D46" s="111">
        <f t="shared" ref="D46:Q46" si="11">D25+D30+D33+D34+D37+D40+D43</f>
        <v>0</v>
      </c>
      <c r="E46" s="111">
        <f t="shared" si="11"/>
        <v>0</v>
      </c>
      <c r="F46" s="111">
        <f t="shared" si="11"/>
        <v>0</v>
      </c>
      <c r="G46" s="111">
        <f t="shared" si="11"/>
        <v>0</v>
      </c>
      <c r="H46" s="111">
        <f t="shared" si="11"/>
        <v>0</v>
      </c>
      <c r="I46" s="111">
        <f t="shared" si="11"/>
        <v>0</v>
      </c>
      <c r="J46" s="111">
        <f t="shared" si="11"/>
        <v>0</v>
      </c>
      <c r="K46" s="111">
        <f t="shared" si="11"/>
        <v>0</v>
      </c>
      <c r="L46" s="111">
        <f t="shared" si="11"/>
        <v>0</v>
      </c>
      <c r="M46" s="111">
        <f t="shared" si="11"/>
        <v>0</v>
      </c>
      <c r="N46" s="111">
        <f t="shared" si="11"/>
        <v>0</v>
      </c>
      <c r="O46" s="111">
        <f t="shared" si="11"/>
        <v>0</v>
      </c>
      <c r="P46" s="111">
        <f t="shared" si="11"/>
        <v>0</v>
      </c>
      <c r="Q46" s="111">
        <f t="shared" si="11"/>
        <v>0</v>
      </c>
      <c r="R46" s="145"/>
      <c r="S46" s="126"/>
      <c r="T46" s="126"/>
      <c r="U46" s="126"/>
      <c r="V46" s="126"/>
      <c r="W46" s="126"/>
      <c r="X46" s="126"/>
      <c r="Y46" s="126"/>
      <c r="Z46" s="126"/>
      <c r="AA46" s="126"/>
      <c r="AB46" s="126"/>
      <c r="AC46" s="126"/>
      <c r="AD46" s="126"/>
      <c r="AE46" s="126"/>
    </row>
    <row r="47" spans="1:31" s="113" customFormat="1" x14ac:dyDescent="0.25">
      <c r="A47" s="202" t="s">
        <v>157</v>
      </c>
      <c r="B47" s="111">
        <f>SUM(D47:Q47)</f>
        <v>0</v>
      </c>
      <c r="C47" s="472"/>
      <c r="D47" s="154">
        <f t="shared" ref="D47:Q47" si="12">D48*D49*D50</f>
        <v>0</v>
      </c>
      <c r="E47" s="154">
        <f t="shared" si="12"/>
        <v>0</v>
      </c>
      <c r="F47" s="154">
        <f t="shared" si="12"/>
        <v>0</v>
      </c>
      <c r="G47" s="154">
        <f t="shared" si="12"/>
        <v>0</v>
      </c>
      <c r="H47" s="154">
        <f t="shared" si="12"/>
        <v>0</v>
      </c>
      <c r="I47" s="154">
        <f t="shared" si="12"/>
        <v>0</v>
      </c>
      <c r="J47" s="154">
        <f t="shared" si="12"/>
        <v>0</v>
      </c>
      <c r="K47" s="154">
        <f t="shared" si="12"/>
        <v>0</v>
      </c>
      <c r="L47" s="154">
        <f t="shared" si="12"/>
        <v>0</v>
      </c>
      <c r="M47" s="154">
        <f t="shared" si="12"/>
        <v>0</v>
      </c>
      <c r="N47" s="154">
        <f t="shared" si="12"/>
        <v>0</v>
      </c>
      <c r="O47" s="154">
        <f t="shared" si="12"/>
        <v>0</v>
      </c>
      <c r="P47" s="154">
        <f t="shared" si="12"/>
        <v>0</v>
      </c>
      <c r="Q47" s="154">
        <f t="shared" si="12"/>
        <v>0</v>
      </c>
      <c r="R47" s="144"/>
      <c r="S47" s="195"/>
      <c r="T47" s="195"/>
      <c r="U47" s="195"/>
      <c r="V47" s="195"/>
      <c r="W47" s="195"/>
      <c r="X47" s="195"/>
      <c r="Y47" s="195"/>
      <c r="Z47" s="195"/>
      <c r="AA47" s="195"/>
      <c r="AB47" s="195"/>
      <c r="AC47" s="195"/>
      <c r="AD47" s="195"/>
      <c r="AE47" s="195"/>
    </row>
    <row r="48" spans="1:31" s="207" customFormat="1" ht="10.199999999999999" x14ac:dyDescent="0.2">
      <c r="A48" s="203" t="s">
        <v>158</v>
      </c>
      <c r="B48" s="204" t="s">
        <v>130</v>
      </c>
      <c r="C48" s="472"/>
      <c r="D48" s="205">
        <v>0</v>
      </c>
      <c r="E48" s="205">
        <v>0</v>
      </c>
      <c r="F48" s="205">
        <v>0</v>
      </c>
      <c r="G48" s="205">
        <v>0</v>
      </c>
      <c r="H48" s="205">
        <v>0</v>
      </c>
      <c r="I48" s="205">
        <v>0</v>
      </c>
      <c r="J48" s="205">
        <v>0</v>
      </c>
      <c r="K48" s="205">
        <v>0</v>
      </c>
      <c r="L48" s="205">
        <v>0</v>
      </c>
      <c r="M48" s="205">
        <v>0</v>
      </c>
      <c r="N48" s="205">
        <v>0</v>
      </c>
      <c r="O48" s="205">
        <v>0</v>
      </c>
      <c r="P48" s="205">
        <v>0</v>
      </c>
      <c r="Q48" s="205">
        <v>0</v>
      </c>
      <c r="R48" s="206"/>
      <c r="S48" s="206"/>
      <c r="T48" s="206"/>
      <c r="U48" s="206"/>
      <c r="V48" s="206"/>
      <c r="W48" s="206"/>
      <c r="X48" s="206"/>
      <c r="Y48" s="206"/>
      <c r="Z48" s="206"/>
      <c r="AA48" s="206"/>
      <c r="AB48" s="206"/>
      <c r="AC48" s="206"/>
      <c r="AD48" s="206"/>
      <c r="AE48" s="206"/>
    </row>
    <row r="49" spans="1:31" s="207" customFormat="1" ht="10.199999999999999" x14ac:dyDescent="0.2">
      <c r="A49" s="203" t="s">
        <v>159</v>
      </c>
      <c r="B49" s="204" t="s">
        <v>130</v>
      </c>
      <c r="C49" s="472"/>
      <c r="D49" s="205">
        <v>0</v>
      </c>
      <c r="E49" s="205">
        <v>0</v>
      </c>
      <c r="F49" s="205">
        <v>0</v>
      </c>
      <c r="G49" s="205">
        <v>0</v>
      </c>
      <c r="H49" s="205">
        <v>0</v>
      </c>
      <c r="I49" s="205">
        <v>0</v>
      </c>
      <c r="J49" s="205">
        <v>0</v>
      </c>
      <c r="K49" s="205">
        <v>0</v>
      </c>
      <c r="L49" s="205">
        <v>0</v>
      </c>
      <c r="M49" s="205">
        <v>0</v>
      </c>
      <c r="N49" s="205">
        <v>0</v>
      </c>
      <c r="O49" s="205">
        <v>0</v>
      </c>
      <c r="P49" s="205">
        <v>0</v>
      </c>
      <c r="Q49" s="205">
        <v>0</v>
      </c>
      <c r="R49" s="206"/>
      <c r="S49" s="206"/>
      <c r="T49" s="206"/>
      <c r="U49" s="206"/>
      <c r="V49" s="206"/>
      <c r="W49" s="206"/>
      <c r="X49" s="206"/>
      <c r="Y49" s="206"/>
      <c r="Z49" s="206"/>
      <c r="AA49" s="206"/>
      <c r="AB49" s="206"/>
      <c r="AC49" s="206"/>
      <c r="AD49" s="206"/>
      <c r="AE49" s="206"/>
    </row>
    <row r="50" spans="1:31" s="207" customFormat="1" ht="10.199999999999999" x14ac:dyDescent="0.2">
      <c r="A50" s="203" t="s">
        <v>160</v>
      </c>
      <c r="B50" s="204" t="s">
        <v>130</v>
      </c>
      <c r="C50" s="472"/>
      <c r="D50" s="205">
        <v>0</v>
      </c>
      <c r="E50" s="205">
        <v>0</v>
      </c>
      <c r="F50" s="205">
        <v>0</v>
      </c>
      <c r="G50" s="205">
        <v>0</v>
      </c>
      <c r="H50" s="205">
        <v>0</v>
      </c>
      <c r="I50" s="205">
        <v>0</v>
      </c>
      <c r="J50" s="205">
        <v>0</v>
      </c>
      <c r="K50" s="205">
        <v>0</v>
      </c>
      <c r="L50" s="205">
        <v>0</v>
      </c>
      <c r="M50" s="205">
        <v>0</v>
      </c>
      <c r="N50" s="205">
        <v>0</v>
      </c>
      <c r="O50" s="205">
        <v>0</v>
      </c>
      <c r="P50" s="205">
        <v>0</v>
      </c>
      <c r="Q50" s="205">
        <v>0</v>
      </c>
      <c r="R50" s="206"/>
      <c r="S50" s="206"/>
      <c r="T50" s="206"/>
      <c r="U50" s="206"/>
      <c r="V50" s="206"/>
      <c r="W50" s="206"/>
      <c r="X50" s="206"/>
      <c r="Y50" s="206"/>
      <c r="Z50" s="206"/>
      <c r="AA50" s="206"/>
      <c r="AB50" s="206"/>
      <c r="AC50" s="206"/>
      <c r="AD50" s="206"/>
      <c r="AE50" s="206"/>
    </row>
    <row r="51" spans="1:31" s="113" customFormat="1" ht="15" customHeight="1" x14ac:dyDescent="0.25">
      <c r="A51" s="202" t="s">
        <v>161</v>
      </c>
      <c r="B51" s="111">
        <f>SUM(D51:Q51)</f>
        <v>0</v>
      </c>
      <c r="C51" s="472"/>
      <c r="D51" s="205">
        <v>0</v>
      </c>
      <c r="E51" s="205">
        <v>0</v>
      </c>
      <c r="F51" s="205">
        <v>0</v>
      </c>
      <c r="G51" s="205">
        <v>0</v>
      </c>
      <c r="H51" s="205">
        <v>0</v>
      </c>
      <c r="I51" s="205">
        <v>0</v>
      </c>
      <c r="J51" s="205">
        <v>0</v>
      </c>
      <c r="K51" s="205">
        <v>0</v>
      </c>
      <c r="L51" s="205">
        <v>0</v>
      </c>
      <c r="M51" s="205">
        <v>0</v>
      </c>
      <c r="N51" s="205">
        <v>0</v>
      </c>
      <c r="O51" s="205">
        <v>0</v>
      </c>
      <c r="P51" s="205">
        <v>0</v>
      </c>
      <c r="Q51" s="205">
        <v>0</v>
      </c>
      <c r="R51" s="144"/>
      <c r="S51" s="195"/>
      <c r="T51" s="195"/>
      <c r="U51" s="195"/>
      <c r="V51" s="195"/>
      <c r="W51" s="195"/>
      <c r="X51" s="195"/>
      <c r="Y51" s="195"/>
      <c r="Z51" s="195"/>
      <c r="AA51" s="195"/>
      <c r="AB51" s="195"/>
      <c r="AC51" s="195"/>
      <c r="AD51" s="195"/>
      <c r="AE51" s="195"/>
    </row>
    <row r="52" spans="1:31" s="107" customFormat="1" ht="15" customHeight="1" x14ac:dyDescent="0.25">
      <c r="A52" s="221" t="s">
        <v>162</v>
      </c>
      <c r="B52" s="111">
        <f>SUM(D52:Q52)</f>
        <v>0</v>
      </c>
      <c r="C52" s="472"/>
      <c r="D52" s="111">
        <f t="shared" ref="D52:Q52" si="13">D47+D51</f>
        <v>0</v>
      </c>
      <c r="E52" s="111">
        <f t="shared" si="13"/>
        <v>0</v>
      </c>
      <c r="F52" s="111">
        <f t="shared" si="13"/>
        <v>0</v>
      </c>
      <c r="G52" s="111">
        <f t="shared" si="13"/>
        <v>0</v>
      </c>
      <c r="H52" s="111">
        <f t="shared" si="13"/>
        <v>0</v>
      </c>
      <c r="I52" s="111">
        <f t="shared" si="13"/>
        <v>0</v>
      </c>
      <c r="J52" s="111">
        <f t="shared" si="13"/>
        <v>0</v>
      </c>
      <c r="K52" s="111">
        <f t="shared" si="13"/>
        <v>0</v>
      </c>
      <c r="L52" s="111">
        <f t="shared" si="13"/>
        <v>0</v>
      </c>
      <c r="M52" s="111">
        <f t="shared" si="13"/>
        <v>0</v>
      </c>
      <c r="N52" s="111">
        <f t="shared" si="13"/>
        <v>0</v>
      </c>
      <c r="O52" s="111">
        <f t="shared" si="13"/>
        <v>0</v>
      </c>
      <c r="P52" s="111">
        <f t="shared" si="13"/>
        <v>0</v>
      </c>
      <c r="Q52" s="111">
        <f t="shared" si="13"/>
        <v>0</v>
      </c>
      <c r="R52" s="145"/>
      <c r="S52" s="126"/>
      <c r="T52" s="126"/>
      <c r="U52" s="126"/>
      <c r="V52" s="126"/>
      <c r="W52" s="126"/>
      <c r="X52" s="126"/>
      <c r="Y52" s="126"/>
      <c r="Z52" s="126"/>
      <c r="AA52" s="126"/>
      <c r="AB52" s="126"/>
      <c r="AC52" s="126"/>
      <c r="AD52" s="126"/>
      <c r="AE52" s="126"/>
    </row>
    <row r="53" spans="1:31" ht="15" customHeight="1" x14ac:dyDescent="0.3">
      <c r="A53" s="202" t="s">
        <v>163</v>
      </c>
      <c r="B53" s="111">
        <f>SUM(D53:Q53)</f>
        <v>0</v>
      </c>
      <c r="C53" s="472"/>
      <c r="D53" s="154">
        <f>D54*D55</f>
        <v>0</v>
      </c>
      <c r="E53" s="154">
        <f t="shared" ref="E53:Q53" si="14">E54*E55</f>
        <v>0</v>
      </c>
      <c r="F53" s="154">
        <f t="shared" si="14"/>
        <v>0</v>
      </c>
      <c r="G53" s="154">
        <f t="shared" si="14"/>
        <v>0</v>
      </c>
      <c r="H53" s="154">
        <f t="shared" si="14"/>
        <v>0</v>
      </c>
      <c r="I53" s="154">
        <f t="shared" si="14"/>
        <v>0</v>
      </c>
      <c r="J53" s="154">
        <f t="shared" si="14"/>
        <v>0</v>
      </c>
      <c r="K53" s="154">
        <f t="shared" si="14"/>
        <v>0</v>
      </c>
      <c r="L53" s="154">
        <f t="shared" si="14"/>
        <v>0</v>
      </c>
      <c r="M53" s="154">
        <f t="shared" si="14"/>
        <v>0</v>
      </c>
      <c r="N53" s="154">
        <f t="shared" si="14"/>
        <v>0</v>
      </c>
      <c r="O53" s="154">
        <f t="shared" si="14"/>
        <v>0</v>
      </c>
      <c r="P53" s="154">
        <f t="shared" si="14"/>
        <v>0</v>
      </c>
      <c r="Q53" s="154">
        <f t="shared" si="14"/>
        <v>0</v>
      </c>
    </row>
    <row r="54" spans="1:31" s="207" customFormat="1" ht="10.199999999999999" x14ac:dyDescent="0.2">
      <c r="A54" s="203" t="s">
        <v>164</v>
      </c>
      <c r="B54" s="204" t="s">
        <v>130</v>
      </c>
      <c r="C54" s="472"/>
      <c r="D54" s="205">
        <v>0</v>
      </c>
      <c r="E54" s="205">
        <v>0</v>
      </c>
      <c r="F54" s="205">
        <v>0</v>
      </c>
      <c r="G54" s="205">
        <v>0</v>
      </c>
      <c r="H54" s="205">
        <v>0</v>
      </c>
      <c r="I54" s="205">
        <v>0</v>
      </c>
      <c r="J54" s="205">
        <v>0</v>
      </c>
      <c r="K54" s="205">
        <v>0</v>
      </c>
      <c r="L54" s="205">
        <v>0</v>
      </c>
      <c r="M54" s="205">
        <v>0</v>
      </c>
      <c r="N54" s="205">
        <v>0</v>
      </c>
      <c r="O54" s="205">
        <v>0</v>
      </c>
      <c r="P54" s="205">
        <v>0</v>
      </c>
      <c r="Q54" s="205">
        <v>0</v>
      </c>
      <c r="R54" s="206"/>
      <c r="S54" s="206"/>
      <c r="T54" s="206"/>
      <c r="U54" s="206"/>
      <c r="V54" s="206"/>
      <c r="W54" s="206"/>
      <c r="X54" s="206"/>
      <c r="Y54" s="206"/>
      <c r="Z54" s="206"/>
      <c r="AA54" s="206"/>
      <c r="AB54" s="206"/>
      <c r="AC54" s="206"/>
      <c r="AD54" s="206"/>
      <c r="AE54" s="206"/>
    </row>
    <row r="55" spans="1:31" s="207" customFormat="1" ht="10.199999999999999" x14ac:dyDescent="0.2">
      <c r="A55" s="203" t="s">
        <v>131</v>
      </c>
      <c r="B55" s="204" t="s">
        <v>130</v>
      </c>
      <c r="C55" s="472"/>
      <c r="D55" s="205">
        <v>0</v>
      </c>
      <c r="E55" s="205">
        <v>0</v>
      </c>
      <c r="F55" s="205">
        <v>0</v>
      </c>
      <c r="G55" s="205">
        <v>0</v>
      </c>
      <c r="H55" s="205">
        <v>0</v>
      </c>
      <c r="I55" s="205">
        <v>0</v>
      </c>
      <c r="J55" s="205">
        <v>0</v>
      </c>
      <c r="K55" s="205">
        <v>0</v>
      </c>
      <c r="L55" s="205">
        <v>0</v>
      </c>
      <c r="M55" s="205">
        <v>0</v>
      </c>
      <c r="N55" s="205">
        <v>0</v>
      </c>
      <c r="O55" s="205">
        <v>0</v>
      </c>
      <c r="P55" s="205">
        <v>0</v>
      </c>
      <c r="Q55" s="205">
        <v>0</v>
      </c>
      <c r="R55" s="206"/>
      <c r="S55" s="206"/>
      <c r="T55" s="206"/>
      <c r="U55" s="206"/>
      <c r="V55" s="206"/>
      <c r="W55" s="206"/>
      <c r="X55" s="206"/>
      <c r="Y55" s="206"/>
      <c r="Z55" s="206"/>
      <c r="AA55" s="206"/>
      <c r="AB55" s="206"/>
      <c r="AC55" s="206"/>
      <c r="AD55" s="206"/>
      <c r="AE55" s="206"/>
    </row>
    <row r="56" spans="1:31" ht="15" customHeight="1" x14ac:dyDescent="0.3">
      <c r="A56" s="202" t="s">
        <v>165</v>
      </c>
      <c r="B56" s="111">
        <f>SUM(D56:Q56)</f>
        <v>0</v>
      </c>
      <c r="C56" s="472"/>
      <c r="D56" s="205">
        <v>0</v>
      </c>
      <c r="E56" s="205">
        <v>0</v>
      </c>
      <c r="F56" s="205">
        <v>0</v>
      </c>
      <c r="G56" s="205">
        <v>0</v>
      </c>
      <c r="H56" s="205">
        <v>0</v>
      </c>
      <c r="I56" s="205">
        <v>0</v>
      </c>
      <c r="J56" s="205">
        <v>0</v>
      </c>
      <c r="K56" s="205">
        <v>0</v>
      </c>
      <c r="L56" s="205">
        <v>0</v>
      </c>
      <c r="M56" s="205">
        <v>0</v>
      </c>
      <c r="N56" s="205">
        <v>0</v>
      </c>
      <c r="O56" s="205">
        <v>0</v>
      </c>
      <c r="P56" s="205">
        <v>0</v>
      </c>
      <c r="Q56" s="205">
        <v>0</v>
      </c>
    </row>
    <row r="57" spans="1:31" s="113" customFormat="1" ht="15" customHeight="1" x14ac:dyDescent="0.25">
      <c r="A57" s="202" t="s">
        <v>166</v>
      </c>
      <c r="B57" s="111">
        <f>SUM(D57:Q57)</f>
        <v>0</v>
      </c>
      <c r="C57" s="472"/>
      <c r="D57" s="205">
        <v>0</v>
      </c>
      <c r="E57" s="205">
        <v>0</v>
      </c>
      <c r="F57" s="205">
        <v>0</v>
      </c>
      <c r="G57" s="205">
        <v>0</v>
      </c>
      <c r="H57" s="205">
        <v>0</v>
      </c>
      <c r="I57" s="205">
        <v>0</v>
      </c>
      <c r="J57" s="205">
        <v>0</v>
      </c>
      <c r="K57" s="205">
        <v>0</v>
      </c>
      <c r="L57" s="205">
        <v>0</v>
      </c>
      <c r="M57" s="205">
        <v>0</v>
      </c>
      <c r="N57" s="205">
        <v>0</v>
      </c>
      <c r="O57" s="205">
        <v>0</v>
      </c>
      <c r="P57" s="205">
        <v>0</v>
      </c>
      <c r="Q57" s="205">
        <v>0</v>
      </c>
      <c r="R57" s="144"/>
      <c r="S57" s="195"/>
      <c r="T57" s="195"/>
      <c r="U57" s="195"/>
      <c r="V57" s="195"/>
      <c r="W57" s="195"/>
      <c r="X57" s="195"/>
      <c r="Y57" s="195"/>
      <c r="Z57" s="195"/>
      <c r="AA57" s="195"/>
      <c r="AB57" s="195"/>
      <c r="AC57" s="195"/>
      <c r="AD57" s="195"/>
      <c r="AE57" s="195"/>
    </row>
    <row r="58" spans="1:31" s="103" customFormat="1" ht="24" x14ac:dyDescent="0.25">
      <c r="A58" s="210" t="s">
        <v>167</v>
      </c>
      <c r="B58" s="111">
        <f t="shared" ref="B58:B59" si="15">SUM(D58:Q58)</f>
        <v>0</v>
      </c>
      <c r="C58" s="472"/>
      <c r="D58" s="205">
        <v>0</v>
      </c>
      <c r="E58" s="205">
        <v>0</v>
      </c>
      <c r="F58" s="205">
        <v>0</v>
      </c>
      <c r="G58" s="205">
        <v>0</v>
      </c>
      <c r="H58" s="205">
        <v>0</v>
      </c>
      <c r="I58" s="205">
        <v>0</v>
      </c>
      <c r="J58" s="205">
        <v>0</v>
      </c>
      <c r="K58" s="205">
        <v>0</v>
      </c>
      <c r="L58" s="205">
        <v>0</v>
      </c>
      <c r="M58" s="205">
        <v>0</v>
      </c>
      <c r="N58" s="205">
        <v>0</v>
      </c>
      <c r="O58" s="205">
        <v>0</v>
      </c>
      <c r="P58" s="205">
        <v>0</v>
      </c>
      <c r="Q58" s="205">
        <v>0</v>
      </c>
      <c r="R58" s="144"/>
      <c r="S58" s="195"/>
      <c r="T58" s="195"/>
      <c r="U58" s="195"/>
      <c r="V58" s="195"/>
      <c r="W58" s="195"/>
      <c r="X58" s="195"/>
      <c r="Y58" s="195"/>
      <c r="Z58" s="195"/>
      <c r="AA58" s="195"/>
      <c r="AB58" s="195"/>
      <c r="AC58" s="195"/>
      <c r="AD58" s="195"/>
      <c r="AE58" s="195"/>
    </row>
    <row r="59" spans="1:31" s="214" customFormat="1" ht="24" x14ac:dyDescent="0.25">
      <c r="A59" s="210" t="s">
        <v>140</v>
      </c>
      <c r="B59" s="111">
        <f t="shared" si="15"/>
        <v>0</v>
      </c>
      <c r="C59" s="472"/>
      <c r="D59" s="205">
        <v>0</v>
      </c>
      <c r="E59" s="205">
        <v>0</v>
      </c>
      <c r="F59" s="205">
        <v>0</v>
      </c>
      <c r="G59" s="205">
        <v>0</v>
      </c>
      <c r="H59" s="205">
        <v>0</v>
      </c>
      <c r="I59" s="205">
        <v>0</v>
      </c>
      <c r="J59" s="205">
        <v>0</v>
      </c>
      <c r="K59" s="205">
        <v>0</v>
      </c>
      <c r="L59" s="205">
        <v>0</v>
      </c>
      <c r="M59" s="205">
        <v>0</v>
      </c>
      <c r="N59" s="205">
        <v>0</v>
      </c>
      <c r="O59" s="205">
        <v>0</v>
      </c>
      <c r="P59" s="205">
        <v>0</v>
      </c>
      <c r="Q59" s="205">
        <v>0</v>
      </c>
      <c r="R59" s="213"/>
      <c r="S59" s="213"/>
      <c r="T59" s="213"/>
      <c r="U59" s="213"/>
      <c r="V59" s="213"/>
      <c r="W59" s="213"/>
      <c r="X59" s="213"/>
      <c r="Y59" s="213"/>
      <c r="Z59" s="213"/>
      <c r="AA59" s="213"/>
      <c r="AB59" s="213"/>
      <c r="AC59" s="213"/>
      <c r="AD59" s="213"/>
      <c r="AE59" s="213"/>
    </row>
    <row r="60" spans="1:31" s="219" customFormat="1" ht="30" customHeight="1" x14ac:dyDescent="0.3">
      <c r="A60" s="222" t="s">
        <v>168</v>
      </c>
      <c r="B60" s="111">
        <f>SUM(D60:Q60)</f>
        <v>0</v>
      </c>
      <c r="C60" s="472"/>
      <c r="D60" s="223">
        <f t="shared" ref="D60:Q60" si="16">D46+D52+D53+SUM(D56:D59)</f>
        <v>0</v>
      </c>
      <c r="E60" s="223">
        <f t="shared" si="16"/>
        <v>0</v>
      </c>
      <c r="F60" s="223">
        <f t="shared" si="16"/>
        <v>0</v>
      </c>
      <c r="G60" s="223">
        <f t="shared" si="16"/>
        <v>0</v>
      </c>
      <c r="H60" s="223">
        <f t="shared" si="16"/>
        <v>0</v>
      </c>
      <c r="I60" s="223">
        <f t="shared" si="16"/>
        <v>0</v>
      </c>
      <c r="J60" s="223">
        <f t="shared" si="16"/>
        <v>0</v>
      </c>
      <c r="K60" s="223">
        <f t="shared" si="16"/>
        <v>0</v>
      </c>
      <c r="L60" s="223">
        <f t="shared" si="16"/>
        <v>0</v>
      </c>
      <c r="M60" s="223">
        <f t="shared" si="16"/>
        <v>0</v>
      </c>
      <c r="N60" s="223">
        <f t="shared" si="16"/>
        <v>0</v>
      </c>
      <c r="O60" s="223">
        <f t="shared" si="16"/>
        <v>0</v>
      </c>
      <c r="P60" s="223">
        <f t="shared" si="16"/>
        <v>0</v>
      </c>
      <c r="Q60" s="223">
        <f t="shared" si="16"/>
        <v>0</v>
      </c>
      <c r="R60" s="217"/>
      <c r="S60" s="218"/>
      <c r="T60" s="218"/>
      <c r="U60" s="218"/>
      <c r="V60" s="218"/>
      <c r="W60" s="218"/>
      <c r="X60" s="218"/>
      <c r="Y60" s="218"/>
      <c r="Z60" s="218"/>
      <c r="AA60" s="218"/>
      <c r="AB60" s="218"/>
      <c r="AC60" s="218"/>
      <c r="AD60" s="218"/>
      <c r="AE60" s="218"/>
    </row>
    <row r="61" spans="1:31" s="227" customFormat="1" x14ac:dyDescent="0.25">
      <c r="A61" s="202" t="s">
        <v>169</v>
      </c>
      <c r="B61" s="111">
        <f>SUM(D61:Q61)</f>
        <v>0</v>
      </c>
      <c r="C61" s="472"/>
      <c r="D61" s="224">
        <v>0</v>
      </c>
      <c r="E61" s="224">
        <v>0</v>
      </c>
      <c r="F61" s="224">
        <v>0</v>
      </c>
      <c r="G61" s="224">
        <v>0</v>
      </c>
      <c r="H61" s="224">
        <v>0</v>
      </c>
      <c r="I61" s="224">
        <v>0</v>
      </c>
      <c r="J61" s="224">
        <v>0</v>
      </c>
      <c r="K61" s="224">
        <v>0</v>
      </c>
      <c r="L61" s="224">
        <v>0</v>
      </c>
      <c r="M61" s="224">
        <v>0</v>
      </c>
      <c r="N61" s="224">
        <v>0</v>
      </c>
      <c r="O61" s="224">
        <v>0</v>
      </c>
      <c r="P61" s="224">
        <v>0</v>
      </c>
      <c r="Q61" s="224">
        <v>0</v>
      </c>
      <c r="R61" s="225"/>
      <c r="S61" s="226"/>
      <c r="T61" s="226"/>
      <c r="U61" s="226"/>
      <c r="V61" s="226"/>
      <c r="W61" s="226"/>
      <c r="X61" s="226"/>
      <c r="Y61" s="226"/>
      <c r="Z61" s="226"/>
      <c r="AA61" s="226"/>
      <c r="AB61" s="226"/>
      <c r="AC61" s="226"/>
      <c r="AD61" s="226"/>
      <c r="AE61" s="226"/>
    </row>
    <row r="62" spans="1:31" s="219" customFormat="1" ht="32.25" customHeight="1" x14ac:dyDescent="0.3">
      <c r="A62" s="222" t="s">
        <v>170</v>
      </c>
      <c r="B62" s="111">
        <f>SUM(D62:Q62)</f>
        <v>0</v>
      </c>
      <c r="C62" s="473"/>
      <c r="D62" s="223">
        <f t="shared" ref="D62:Q62" si="17">D23-D60</f>
        <v>0</v>
      </c>
      <c r="E62" s="223">
        <f t="shared" si="17"/>
        <v>0</v>
      </c>
      <c r="F62" s="223">
        <f t="shared" si="17"/>
        <v>0</v>
      </c>
      <c r="G62" s="223">
        <f t="shared" si="17"/>
        <v>0</v>
      </c>
      <c r="H62" s="223">
        <f t="shared" si="17"/>
        <v>0</v>
      </c>
      <c r="I62" s="223">
        <f t="shared" si="17"/>
        <v>0</v>
      </c>
      <c r="J62" s="223">
        <f t="shared" si="17"/>
        <v>0</v>
      </c>
      <c r="K62" s="223">
        <f t="shared" si="17"/>
        <v>0</v>
      </c>
      <c r="L62" s="223">
        <f t="shared" si="17"/>
        <v>0</v>
      </c>
      <c r="M62" s="223">
        <f t="shared" si="17"/>
        <v>0</v>
      </c>
      <c r="N62" s="223">
        <f t="shared" si="17"/>
        <v>0</v>
      </c>
      <c r="O62" s="223">
        <f t="shared" si="17"/>
        <v>0</v>
      </c>
      <c r="P62" s="223">
        <f t="shared" si="17"/>
        <v>0</v>
      </c>
      <c r="Q62" s="223">
        <f t="shared" si="17"/>
        <v>0</v>
      </c>
      <c r="R62" s="217"/>
      <c r="S62" s="218"/>
      <c r="T62" s="218"/>
      <c r="U62" s="218"/>
      <c r="V62" s="218"/>
      <c r="W62" s="218"/>
      <c r="X62" s="218"/>
      <c r="Y62" s="218"/>
      <c r="Z62" s="218"/>
      <c r="AA62" s="218"/>
      <c r="AB62" s="218"/>
      <c r="AC62" s="218"/>
      <c r="AD62" s="218"/>
      <c r="AE62" s="218"/>
    </row>
    <row r="64" spans="1:31" ht="15.6" x14ac:dyDescent="0.3">
      <c r="H64" s="192"/>
      <c r="J64" s="192"/>
      <c r="K64" s="192"/>
      <c r="L64" s="192"/>
      <c r="M64" s="192"/>
    </row>
    <row r="65" spans="1:31" s="103" customFormat="1" ht="28.5" customHeight="1" x14ac:dyDescent="0.3">
      <c r="A65" s="488" t="s">
        <v>316</v>
      </c>
      <c r="B65" s="488"/>
      <c r="C65" s="488"/>
      <c r="D65" s="488"/>
      <c r="E65" s="488"/>
      <c r="F65" s="488"/>
      <c r="G65" s="488"/>
      <c r="H65" s="488"/>
      <c r="I65" s="488"/>
      <c r="J65" s="488"/>
      <c r="K65" s="488"/>
      <c r="L65" s="488"/>
      <c r="M65" s="488"/>
      <c r="N65" s="488"/>
      <c r="O65" s="488"/>
      <c r="P65" s="488"/>
      <c r="Q65" s="488"/>
      <c r="R65" s="144"/>
      <c r="S65" s="195"/>
      <c r="T65" s="195"/>
      <c r="U65" s="195"/>
      <c r="V65" s="195"/>
      <c r="W65" s="195"/>
      <c r="X65" s="195"/>
      <c r="Y65" s="195"/>
      <c r="Z65" s="195"/>
      <c r="AA65" s="195"/>
      <c r="AB65" s="195"/>
      <c r="AC65" s="195"/>
      <c r="AD65" s="195"/>
      <c r="AE65" s="195"/>
    </row>
    <row r="66" spans="1:31" s="103" customFormat="1" ht="106.5" customHeight="1" x14ac:dyDescent="0.3">
      <c r="A66" s="493" t="s">
        <v>171</v>
      </c>
      <c r="B66" s="493"/>
      <c r="C66" s="493"/>
      <c r="D66" s="493"/>
      <c r="E66" s="493"/>
      <c r="F66" s="493"/>
      <c r="G66" s="493"/>
      <c r="H66" s="493"/>
      <c r="I66" s="493"/>
      <c r="J66" s="493"/>
      <c r="K66" s="493"/>
      <c r="L66" s="493"/>
      <c r="M66" s="493"/>
      <c r="N66" s="493"/>
      <c r="O66" s="493"/>
      <c r="P66" s="493"/>
      <c r="Q66" s="493"/>
      <c r="R66" s="144"/>
      <c r="S66" s="195"/>
      <c r="T66" s="195"/>
      <c r="U66" s="195"/>
      <c r="V66" s="195"/>
      <c r="W66" s="195"/>
      <c r="X66" s="195"/>
      <c r="Y66" s="195"/>
      <c r="Z66" s="195"/>
      <c r="AA66" s="195"/>
      <c r="AB66" s="195"/>
      <c r="AC66" s="195"/>
      <c r="AD66" s="195"/>
      <c r="AE66" s="195"/>
    </row>
    <row r="67" spans="1:31" s="103" customFormat="1" ht="30.75" customHeight="1" x14ac:dyDescent="0.3">
      <c r="A67" s="489" t="s">
        <v>172</v>
      </c>
      <c r="B67" s="489"/>
      <c r="C67" s="489"/>
      <c r="D67" s="489"/>
      <c r="E67" s="489"/>
      <c r="F67" s="489"/>
      <c r="G67" s="489"/>
      <c r="H67" s="489"/>
      <c r="I67" s="197"/>
      <c r="J67" s="197"/>
      <c r="K67" s="197"/>
      <c r="L67" s="197"/>
      <c r="M67" s="197"/>
      <c r="N67" s="197"/>
      <c r="O67" s="197"/>
      <c r="P67" s="197"/>
      <c r="Q67" s="197"/>
      <c r="R67" s="144"/>
      <c r="S67" s="195"/>
      <c r="T67" s="195"/>
      <c r="U67" s="195"/>
      <c r="V67" s="195"/>
      <c r="W67" s="195"/>
      <c r="X67" s="195"/>
      <c r="Y67" s="195"/>
      <c r="Z67" s="195"/>
      <c r="AA67" s="195"/>
      <c r="AB67" s="195"/>
      <c r="AC67" s="195"/>
      <c r="AD67" s="195"/>
      <c r="AE67" s="195"/>
    </row>
    <row r="68" spans="1:31" s="103" customFormat="1" ht="26.25" customHeight="1" x14ac:dyDescent="0.3">
      <c r="A68" s="196"/>
      <c r="B68" s="229"/>
      <c r="C68" s="230"/>
      <c r="D68" s="490" t="s">
        <v>311</v>
      </c>
      <c r="E68" s="490"/>
      <c r="F68" s="490"/>
      <c r="G68" s="490"/>
      <c r="H68" s="490"/>
      <c r="I68" s="490"/>
      <c r="J68" s="490"/>
      <c r="K68" s="490"/>
      <c r="L68" s="490"/>
      <c r="M68" s="490"/>
      <c r="N68" s="490"/>
      <c r="O68" s="490"/>
      <c r="P68" s="490"/>
      <c r="Q68" s="490"/>
      <c r="R68" s="144"/>
      <c r="S68" s="195"/>
      <c r="T68" s="195"/>
      <c r="U68" s="195"/>
      <c r="V68" s="195"/>
      <c r="W68" s="195"/>
      <c r="X68" s="195"/>
      <c r="Y68" s="195"/>
      <c r="Z68" s="195"/>
      <c r="AA68" s="195"/>
      <c r="AB68" s="195"/>
      <c r="AC68" s="195"/>
      <c r="AD68" s="195"/>
      <c r="AE68" s="195"/>
    </row>
    <row r="69" spans="1:31" s="103" customFormat="1" ht="31.5" customHeight="1" x14ac:dyDescent="0.3">
      <c r="A69" s="198" t="s">
        <v>173</v>
      </c>
      <c r="B69" s="199" t="s">
        <v>99</v>
      </c>
      <c r="C69" s="199">
        <v>0</v>
      </c>
      <c r="D69" s="199">
        <v>1</v>
      </c>
      <c r="E69" s="199">
        <v>2</v>
      </c>
      <c r="F69" s="199">
        <v>3</v>
      </c>
      <c r="G69" s="199">
        <v>4</v>
      </c>
      <c r="H69" s="199">
        <v>5</v>
      </c>
      <c r="I69" s="199">
        <v>6</v>
      </c>
      <c r="J69" s="199">
        <v>7</v>
      </c>
      <c r="K69" s="199">
        <v>8</v>
      </c>
      <c r="L69" s="199">
        <v>9</v>
      </c>
      <c r="M69" s="199">
        <v>10</v>
      </c>
      <c r="N69" s="199">
        <v>11</v>
      </c>
      <c r="O69" s="199">
        <v>12</v>
      </c>
      <c r="P69" s="199">
        <v>13</v>
      </c>
      <c r="Q69" s="199">
        <v>14</v>
      </c>
      <c r="R69" s="231"/>
      <c r="S69" s="232"/>
      <c r="T69" s="232"/>
      <c r="U69" s="232"/>
      <c r="V69" s="232"/>
    </row>
    <row r="70" spans="1:31" s="103" customFormat="1" x14ac:dyDescent="0.3">
      <c r="A70" s="200" t="s">
        <v>129</v>
      </c>
      <c r="B70" s="201"/>
      <c r="C70" s="471"/>
      <c r="D70" s="201"/>
      <c r="E70" s="201"/>
      <c r="F70" s="201"/>
      <c r="G70" s="201"/>
      <c r="H70" s="201"/>
      <c r="I70" s="201"/>
      <c r="J70" s="201"/>
      <c r="K70" s="201"/>
      <c r="L70" s="201"/>
      <c r="M70" s="201"/>
      <c r="N70" s="201"/>
      <c r="O70" s="201"/>
      <c r="P70" s="201"/>
      <c r="Q70" s="201"/>
      <c r="R70" s="144"/>
      <c r="S70" s="195"/>
      <c r="T70" s="195"/>
      <c r="U70" s="195"/>
      <c r="V70" s="195"/>
      <c r="W70" s="195"/>
      <c r="X70" s="195"/>
      <c r="Y70" s="195"/>
      <c r="Z70" s="195"/>
      <c r="AA70" s="195"/>
      <c r="AB70" s="195"/>
      <c r="AC70" s="195"/>
      <c r="AD70" s="195"/>
      <c r="AE70" s="195"/>
    </row>
    <row r="71" spans="1:31" s="103" customFormat="1" x14ac:dyDescent="0.25">
      <c r="A71" s="202" t="str">
        <f>A8</f>
        <v>Venituri din activitati specifice</v>
      </c>
      <c r="B71" s="111">
        <f>SUM(D71:Q71)</f>
        <v>0</v>
      </c>
      <c r="C71" s="472"/>
      <c r="D71" s="154">
        <f t="shared" ref="D71" si="18">D72*D73</f>
        <v>0</v>
      </c>
      <c r="E71" s="154">
        <f t="shared" ref="E71:Q71" si="19">E72*E73</f>
        <v>0</v>
      </c>
      <c r="F71" s="154">
        <f t="shared" si="19"/>
        <v>0</v>
      </c>
      <c r="G71" s="154">
        <f t="shared" si="19"/>
        <v>0</v>
      </c>
      <c r="H71" s="154">
        <f t="shared" si="19"/>
        <v>0</v>
      </c>
      <c r="I71" s="154">
        <f t="shared" si="19"/>
        <v>0</v>
      </c>
      <c r="J71" s="154">
        <f t="shared" si="19"/>
        <v>0</v>
      </c>
      <c r="K71" s="154">
        <f t="shared" si="19"/>
        <v>0</v>
      </c>
      <c r="L71" s="154">
        <f t="shared" si="19"/>
        <v>0</v>
      </c>
      <c r="M71" s="154">
        <f t="shared" si="19"/>
        <v>0</v>
      </c>
      <c r="N71" s="154">
        <f t="shared" si="19"/>
        <v>0</v>
      </c>
      <c r="O71" s="154">
        <f t="shared" si="19"/>
        <v>0</v>
      </c>
      <c r="P71" s="154">
        <f t="shared" si="19"/>
        <v>0</v>
      </c>
      <c r="Q71" s="154">
        <f t="shared" si="19"/>
        <v>0</v>
      </c>
      <c r="R71" s="144"/>
      <c r="S71" s="195"/>
      <c r="T71" s="195"/>
      <c r="U71" s="195"/>
      <c r="V71" s="195"/>
      <c r="W71" s="195"/>
      <c r="X71" s="195"/>
      <c r="Y71" s="195"/>
      <c r="Z71" s="195"/>
      <c r="AA71" s="195"/>
      <c r="AB71" s="195"/>
      <c r="AC71" s="195"/>
      <c r="AD71" s="195"/>
      <c r="AE71" s="195"/>
    </row>
    <row r="72" spans="1:31" s="207" customFormat="1" ht="11.25" customHeight="1" x14ac:dyDescent="0.2">
      <c r="A72" s="202" t="str">
        <f t="shared" ref="A72:A73" si="20">A9</f>
        <v xml:space="preserve">   nr studenti</v>
      </c>
      <c r="B72" s="204" t="s">
        <v>130</v>
      </c>
      <c r="C72" s="472"/>
      <c r="D72" s="205">
        <v>0</v>
      </c>
      <c r="E72" s="205">
        <v>0</v>
      </c>
      <c r="F72" s="205">
        <v>0</v>
      </c>
      <c r="G72" s="205">
        <v>0</v>
      </c>
      <c r="H72" s="205">
        <v>0</v>
      </c>
      <c r="I72" s="205">
        <v>0</v>
      </c>
      <c r="J72" s="205">
        <v>0</v>
      </c>
      <c r="K72" s="205">
        <v>0</v>
      </c>
      <c r="L72" s="205">
        <v>0</v>
      </c>
      <c r="M72" s="205">
        <v>0</v>
      </c>
      <c r="N72" s="205">
        <v>0</v>
      </c>
      <c r="O72" s="205">
        <v>0</v>
      </c>
      <c r="P72" s="205">
        <v>0</v>
      </c>
      <c r="Q72" s="205">
        <v>0</v>
      </c>
      <c r="R72" s="206"/>
      <c r="S72" s="206"/>
      <c r="T72" s="206"/>
      <c r="U72" s="206"/>
      <c r="V72" s="206"/>
      <c r="W72" s="206"/>
      <c r="X72" s="206"/>
      <c r="Y72" s="206"/>
      <c r="Z72" s="206"/>
      <c r="AA72" s="206"/>
      <c r="AB72" s="206"/>
      <c r="AC72" s="206"/>
      <c r="AD72" s="206"/>
      <c r="AE72" s="206"/>
    </row>
    <row r="73" spans="1:31" s="207" customFormat="1" ht="11.25" customHeight="1" x14ac:dyDescent="0.2">
      <c r="A73" s="202" t="str">
        <f t="shared" si="20"/>
        <v>taxa anuala</v>
      </c>
      <c r="B73" s="204" t="s">
        <v>130</v>
      </c>
      <c r="C73" s="472"/>
      <c r="D73" s="205">
        <v>0</v>
      </c>
      <c r="E73" s="205">
        <v>0</v>
      </c>
      <c r="F73" s="205">
        <v>0</v>
      </c>
      <c r="G73" s="205">
        <v>0</v>
      </c>
      <c r="H73" s="205">
        <v>0</v>
      </c>
      <c r="I73" s="205">
        <v>0</v>
      </c>
      <c r="J73" s="205">
        <v>0</v>
      </c>
      <c r="K73" s="205">
        <v>0</v>
      </c>
      <c r="L73" s="205">
        <v>0</v>
      </c>
      <c r="M73" s="205">
        <v>0</v>
      </c>
      <c r="N73" s="205">
        <v>0</v>
      </c>
      <c r="O73" s="205">
        <v>0</v>
      </c>
      <c r="P73" s="205">
        <v>0</v>
      </c>
      <c r="Q73" s="205">
        <v>0</v>
      </c>
      <c r="R73" s="206"/>
      <c r="S73" s="206"/>
      <c r="T73" s="206"/>
      <c r="U73" s="206"/>
      <c r="V73" s="206"/>
      <c r="W73" s="206"/>
      <c r="X73" s="206"/>
      <c r="Y73" s="206"/>
      <c r="Z73" s="206"/>
      <c r="AA73" s="206"/>
      <c r="AB73" s="206"/>
      <c r="AC73" s="206"/>
      <c r="AD73" s="206"/>
      <c r="AE73" s="206"/>
    </row>
    <row r="74" spans="1:31" s="103" customFormat="1" x14ac:dyDescent="0.25">
      <c r="A74" s="198" t="s">
        <v>335</v>
      </c>
      <c r="B74" s="111">
        <f>SUM(D74:Q74)</f>
        <v>0</v>
      </c>
      <c r="C74" s="472"/>
      <c r="D74" s="154">
        <f t="shared" ref="D74" si="21">D75*D76</f>
        <v>0</v>
      </c>
      <c r="E74" s="154">
        <f t="shared" ref="E74:Q74" si="22">E75*E76</f>
        <v>0</v>
      </c>
      <c r="F74" s="154">
        <f t="shared" si="22"/>
        <v>0</v>
      </c>
      <c r="G74" s="154">
        <f t="shared" si="22"/>
        <v>0</v>
      </c>
      <c r="H74" s="154">
        <f t="shared" si="22"/>
        <v>0</v>
      </c>
      <c r="I74" s="154">
        <f t="shared" si="22"/>
        <v>0</v>
      </c>
      <c r="J74" s="154">
        <f t="shared" si="22"/>
        <v>0</v>
      </c>
      <c r="K74" s="154">
        <f t="shared" si="22"/>
        <v>0</v>
      </c>
      <c r="L74" s="154">
        <f t="shared" si="22"/>
        <v>0</v>
      </c>
      <c r="M74" s="154">
        <f t="shared" si="22"/>
        <v>0</v>
      </c>
      <c r="N74" s="154">
        <f t="shared" si="22"/>
        <v>0</v>
      </c>
      <c r="O74" s="154">
        <f t="shared" si="22"/>
        <v>0</v>
      </c>
      <c r="P74" s="154">
        <f t="shared" si="22"/>
        <v>0</v>
      </c>
      <c r="Q74" s="154">
        <f t="shared" si="22"/>
        <v>0</v>
      </c>
      <c r="R74" s="144"/>
      <c r="S74" s="195"/>
      <c r="T74" s="195"/>
      <c r="U74" s="195"/>
      <c r="V74" s="195"/>
      <c r="W74" s="195"/>
      <c r="X74" s="195"/>
      <c r="Y74" s="195"/>
      <c r="Z74" s="195"/>
      <c r="AA74" s="195"/>
      <c r="AB74" s="195"/>
      <c r="AC74" s="195"/>
      <c r="AD74" s="195"/>
      <c r="AE74" s="195"/>
    </row>
    <row r="75" spans="1:31" s="207" customFormat="1" ht="11.25" customHeight="1" x14ac:dyDescent="0.2">
      <c r="A75" s="203" t="s">
        <v>336</v>
      </c>
      <c r="B75" s="204" t="s">
        <v>130</v>
      </c>
      <c r="C75" s="472"/>
      <c r="D75" s="205">
        <v>0</v>
      </c>
      <c r="E75" s="205">
        <v>0</v>
      </c>
      <c r="F75" s="205">
        <v>0</v>
      </c>
      <c r="G75" s="205">
        <v>0</v>
      </c>
      <c r="H75" s="205">
        <v>0</v>
      </c>
      <c r="I75" s="205">
        <v>0</v>
      </c>
      <c r="J75" s="205">
        <v>0</v>
      </c>
      <c r="K75" s="205">
        <v>0</v>
      </c>
      <c r="L75" s="205">
        <v>0</v>
      </c>
      <c r="M75" s="205">
        <v>0</v>
      </c>
      <c r="N75" s="205">
        <v>0</v>
      </c>
      <c r="O75" s="205">
        <v>0</v>
      </c>
      <c r="P75" s="205">
        <v>0</v>
      </c>
      <c r="Q75" s="205">
        <v>0</v>
      </c>
      <c r="R75" s="206"/>
      <c r="S75" s="206"/>
      <c r="T75" s="206"/>
      <c r="U75" s="206"/>
      <c r="V75" s="206"/>
      <c r="W75" s="206"/>
      <c r="X75" s="206"/>
      <c r="Y75" s="206"/>
      <c r="Z75" s="206"/>
      <c r="AA75" s="206"/>
      <c r="AB75" s="206"/>
      <c r="AC75" s="206"/>
      <c r="AD75" s="206"/>
      <c r="AE75" s="206"/>
    </row>
    <row r="76" spans="1:31" s="207" customFormat="1" ht="11.25" customHeight="1" x14ac:dyDescent="0.2">
      <c r="A76" s="203" t="s">
        <v>337</v>
      </c>
      <c r="B76" s="204" t="s">
        <v>130</v>
      </c>
      <c r="C76" s="472"/>
      <c r="D76" s="205">
        <v>0</v>
      </c>
      <c r="E76" s="205">
        <v>0</v>
      </c>
      <c r="F76" s="205">
        <v>0</v>
      </c>
      <c r="G76" s="205">
        <v>0</v>
      </c>
      <c r="H76" s="205">
        <v>0</v>
      </c>
      <c r="I76" s="205">
        <v>0</v>
      </c>
      <c r="J76" s="205">
        <v>0</v>
      </c>
      <c r="K76" s="205">
        <v>0</v>
      </c>
      <c r="L76" s="205">
        <v>0</v>
      </c>
      <c r="M76" s="205">
        <v>0</v>
      </c>
      <c r="N76" s="205">
        <v>0</v>
      </c>
      <c r="O76" s="205">
        <v>0</v>
      </c>
      <c r="P76" s="205">
        <v>0</v>
      </c>
      <c r="Q76" s="205">
        <v>0</v>
      </c>
      <c r="R76" s="206"/>
      <c r="S76" s="206"/>
      <c r="T76" s="206"/>
      <c r="U76" s="206"/>
      <c r="V76" s="206"/>
      <c r="W76" s="206"/>
      <c r="X76" s="206"/>
      <c r="Y76" s="206"/>
      <c r="Z76" s="206"/>
      <c r="AA76" s="206"/>
      <c r="AB76" s="206"/>
      <c r="AC76" s="206"/>
      <c r="AD76" s="206"/>
      <c r="AE76" s="206"/>
    </row>
    <row r="77" spans="1:31" s="103" customFormat="1" ht="15" customHeight="1" x14ac:dyDescent="0.25">
      <c r="A77" s="202" t="s">
        <v>174</v>
      </c>
      <c r="B77" s="111">
        <f>SUM(D77:Q77)</f>
        <v>0</v>
      </c>
      <c r="C77" s="472"/>
      <c r="D77" s="205">
        <v>0</v>
      </c>
      <c r="E77" s="205">
        <v>0</v>
      </c>
      <c r="F77" s="205">
        <v>0</v>
      </c>
      <c r="G77" s="205">
        <v>0</v>
      </c>
      <c r="H77" s="205">
        <v>0</v>
      </c>
      <c r="I77" s="205">
        <v>0</v>
      </c>
      <c r="J77" s="205">
        <v>0</v>
      </c>
      <c r="K77" s="205">
        <v>0</v>
      </c>
      <c r="L77" s="205">
        <v>0</v>
      </c>
      <c r="M77" s="205">
        <v>0</v>
      </c>
      <c r="N77" s="205">
        <v>0</v>
      </c>
      <c r="O77" s="205">
        <v>0</v>
      </c>
      <c r="P77" s="205">
        <v>0</v>
      </c>
      <c r="Q77" s="205">
        <v>0</v>
      </c>
      <c r="R77" s="144"/>
      <c r="S77" s="195"/>
      <c r="T77" s="195"/>
      <c r="U77" s="195"/>
      <c r="V77" s="195"/>
      <c r="W77" s="195"/>
      <c r="X77" s="195"/>
      <c r="Y77" s="195"/>
      <c r="Z77" s="195"/>
      <c r="AA77" s="195"/>
      <c r="AB77" s="195"/>
      <c r="AC77" s="195"/>
      <c r="AD77" s="195"/>
      <c r="AE77" s="195"/>
    </row>
    <row r="78" spans="1:31" s="103" customFormat="1" ht="15" customHeight="1" x14ac:dyDescent="0.25">
      <c r="A78" s="368" t="s">
        <v>133</v>
      </c>
      <c r="B78" s="111">
        <f t="shared" ref="B78" si="23">SUM(C78:M78)</f>
        <v>0</v>
      </c>
      <c r="C78" s="472"/>
      <c r="D78" s="205">
        <v>0</v>
      </c>
      <c r="E78" s="205">
        <v>0</v>
      </c>
      <c r="F78" s="205">
        <v>0</v>
      </c>
      <c r="G78" s="205">
        <v>0</v>
      </c>
      <c r="H78" s="205">
        <v>0</v>
      </c>
      <c r="I78" s="205">
        <v>0</v>
      </c>
      <c r="J78" s="205">
        <v>0</v>
      </c>
      <c r="K78" s="205">
        <v>0</v>
      </c>
      <c r="L78" s="205">
        <v>0</v>
      </c>
      <c r="M78" s="205">
        <v>0</v>
      </c>
      <c r="N78" s="205">
        <v>0</v>
      </c>
      <c r="O78" s="205">
        <v>0</v>
      </c>
      <c r="P78" s="205">
        <v>0</v>
      </c>
      <c r="Q78" s="205">
        <v>0</v>
      </c>
      <c r="R78" s="144"/>
      <c r="S78" s="195"/>
      <c r="T78" s="195"/>
      <c r="U78" s="195"/>
      <c r="V78" s="195"/>
      <c r="W78" s="195"/>
      <c r="X78" s="195"/>
      <c r="Y78" s="195"/>
      <c r="Z78" s="195"/>
      <c r="AA78" s="195"/>
      <c r="AB78" s="195"/>
      <c r="AC78" s="195"/>
      <c r="AD78" s="195"/>
      <c r="AE78" s="195"/>
    </row>
    <row r="79" spans="1:31" s="103" customFormat="1" x14ac:dyDescent="0.25">
      <c r="A79" s="202" t="s">
        <v>175</v>
      </c>
      <c r="B79" s="111">
        <f>SUM(D79:Q79)</f>
        <v>0</v>
      </c>
      <c r="C79" s="472"/>
      <c r="D79" s="205">
        <v>0</v>
      </c>
      <c r="E79" s="205">
        <v>0</v>
      </c>
      <c r="F79" s="205">
        <v>0</v>
      </c>
      <c r="G79" s="205">
        <v>0</v>
      </c>
      <c r="H79" s="205">
        <v>0</v>
      </c>
      <c r="I79" s="205">
        <v>0</v>
      </c>
      <c r="J79" s="205">
        <v>0</v>
      </c>
      <c r="K79" s="205">
        <v>0</v>
      </c>
      <c r="L79" s="205">
        <v>0</v>
      </c>
      <c r="M79" s="205">
        <v>0</v>
      </c>
      <c r="N79" s="205">
        <v>0</v>
      </c>
      <c r="O79" s="205">
        <v>0</v>
      </c>
      <c r="P79" s="205">
        <v>0</v>
      </c>
      <c r="Q79" s="205">
        <v>0</v>
      </c>
      <c r="R79" s="144"/>
      <c r="S79" s="195"/>
      <c r="T79" s="195"/>
      <c r="U79" s="195"/>
      <c r="V79" s="195"/>
      <c r="W79" s="195"/>
      <c r="X79" s="195"/>
      <c r="Y79" s="195"/>
      <c r="Z79" s="195"/>
      <c r="AA79" s="195"/>
      <c r="AB79" s="195"/>
      <c r="AC79" s="195"/>
      <c r="AD79" s="195"/>
      <c r="AE79" s="195"/>
    </row>
    <row r="80" spans="1:31" s="103" customFormat="1" x14ac:dyDescent="0.25">
      <c r="A80" s="202" t="s">
        <v>176</v>
      </c>
      <c r="B80" s="111">
        <f>SUM(D80:Q80)</f>
        <v>0</v>
      </c>
      <c r="C80" s="472"/>
      <c r="D80" s="205">
        <v>0</v>
      </c>
      <c r="E80" s="205">
        <v>0</v>
      </c>
      <c r="F80" s="205">
        <v>0</v>
      </c>
      <c r="G80" s="205">
        <v>0</v>
      </c>
      <c r="H80" s="205">
        <v>0</v>
      </c>
      <c r="I80" s="205">
        <v>0</v>
      </c>
      <c r="J80" s="205">
        <v>0</v>
      </c>
      <c r="K80" s="205">
        <v>0</v>
      </c>
      <c r="L80" s="205">
        <v>0</v>
      </c>
      <c r="M80" s="205">
        <v>0</v>
      </c>
      <c r="N80" s="205">
        <v>0</v>
      </c>
      <c r="O80" s="205">
        <v>0</v>
      </c>
      <c r="P80" s="205">
        <v>0</v>
      </c>
      <c r="Q80" s="205">
        <v>0</v>
      </c>
      <c r="R80" s="144"/>
      <c r="S80" s="195"/>
      <c r="T80" s="195"/>
      <c r="U80" s="195"/>
      <c r="V80" s="195"/>
      <c r="W80" s="195"/>
      <c r="X80" s="195"/>
      <c r="Y80" s="195"/>
      <c r="Z80" s="195"/>
      <c r="AA80" s="195"/>
      <c r="AB80" s="195"/>
      <c r="AC80" s="195"/>
      <c r="AD80" s="195"/>
      <c r="AE80" s="195"/>
    </row>
    <row r="81" spans="1:31" s="103" customFormat="1" ht="26.4" x14ac:dyDescent="0.25">
      <c r="A81" s="202" t="s">
        <v>136</v>
      </c>
      <c r="B81" s="111">
        <f>SUM(D81:Q81)</f>
        <v>0</v>
      </c>
      <c r="C81" s="472"/>
      <c r="D81" s="205">
        <v>0</v>
      </c>
      <c r="E81" s="205">
        <v>0</v>
      </c>
      <c r="F81" s="205">
        <v>0</v>
      </c>
      <c r="G81" s="205">
        <v>0</v>
      </c>
      <c r="H81" s="205">
        <v>0</v>
      </c>
      <c r="I81" s="205">
        <v>0</v>
      </c>
      <c r="J81" s="205">
        <v>0</v>
      </c>
      <c r="K81" s="205">
        <v>0</v>
      </c>
      <c r="L81" s="205">
        <v>0</v>
      </c>
      <c r="M81" s="205">
        <v>0</v>
      </c>
      <c r="N81" s="205">
        <v>0</v>
      </c>
      <c r="O81" s="205">
        <v>0</v>
      </c>
      <c r="P81" s="205">
        <v>0</v>
      </c>
      <c r="Q81" s="205">
        <v>0</v>
      </c>
      <c r="R81" s="144"/>
      <c r="S81" s="195"/>
      <c r="T81" s="195"/>
      <c r="U81" s="195"/>
      <c r="V81" s="195"/>
      <c r="W81" s="195"/>
      <c r="X81" s="195"/>
      <c r="Y81" s="195"/>
      <c r="Z81" s="195"/>
      <c r="AA81" s="195"/>
      <c r="AB81" s="195"/>
      <c r="AC81" s="195"/>
      <c r="AD81" s="195"/>
      <c r="AE81" s="195"/>
    </row>
    <row r="82" spans="1:31" s="103" customFormat="1" x14ac:dyDescent="0.25">
      <c r="A82" s="202" t="s">
        <v>137</v>
      </c>
      <c r="B82" s="111">
        <f>SUM(D82:Q82)</f>
        <v>0</v>
      </c>
      <c r="C82" s="472"/>
      <c r="D82" s="205">
        <v>0</v>
      </c>
      <c r="E82" s="205">
        <v>0</v>
      </c>
      <c r="F82" s="205">
        <v>0</v>
      </c>
      <c r="G82" s="205">
        <v>0</v>
      </c>
      <c r="H82" s="205">
        <v>0</v>
      </c>
      <c r="I82" s="205">
        <v>0</v>
      </c>
      <c r="J82" s="205">
        <v>0</v>
      </c>
      <c r="K82" s="205">
        <v>0</v>
      </c>
      <c r="L82" s="205">
        <v>0</v>
      </c>
      <c r="M82" s="205">
        <v>0</v>
      </c>
      <c r="N82" s="205">
        <v>0</v>
      </c>
      <c r="O82" s="205">
        <v>0</v>
      </c>
      <c r="P82" s="205">
        <v>0</v>
      </c>
      <c r="Q82" s="205">
        <v>0</v>
      </c>
      <c r="R82" s="144"/>
      <c r="S82" s="195"/>
      <c r="T82" s="195"/>
      <c r="U82" s="195"/>
      <c r="V82" s="195"/>
      <c r="W82" s="195"/>
      <c r="X82" s="195"/>
      <c r="Y82" s="195"/>
      <c r="Z82" s="195"/>
      <c r="AA82" s="195"/>
      <c r="AB82" s="195"/>
      <c r="AC82" s="195"/>
      <c r="AD82" s="195"/>
      <c r="AE82" s="195"/>
    </row>
    <row r="83" spans="1:31" s="103" customFormat="1" x14ac:dyDescent="0.25">
      <c r="A83" s="202" t="s">
        <v>177</v>
      </c>
      <c r="B83" s="111">
        <f>SUM(D83:Q83)</f>
        <v>0</v>
      </c>
      <c r="C83" s="472"/>
      <c r="D83" s="205">
        <v>0</v>
      </c>
      <c r="E83" s="205">
        <v>0</v>
      </c>
      <c r="F83" s="205">
        <v>0</v>
      </c>
      <c r="G83" s="205">
        <v>0</v>
      </c>
      <c r="H83" s="205">
        <v>0</v>
      </c>
      <c r="I83" s="205">
        <v>0</v>
      </c>
      <c r="J83" s="205">
        <v>0</v>
      </c>
      <c r="K83" s="205">
        <v>0</v>
      </c>
      <c r="L83" s="205">
        <v>0</v>
      </c>
      <c r="M83" s="205">
        <v>0</v>
      </c>
      <c r="N83" s="205">
        <v>0</v>
      </c>
      <c r="O83" s="205">
        <v>0</v>
      </c>
      <c r="P83" s="205">
        <v>0</v>
      </c>
      <c r="Q83" s="205">
        <v>0</v>
      </c>
      <c r="R83" s="144"/>
      <c r="S83" s="195"/>
      <c r="T83" s="195"/>
      <c r="U83" s="195"/>
      <c r="V83" s="195"/>
      <c r="W83" s="195"/>
      <c r="X83" s="195"/>
      <c r="Y83" s="195"/>
      <c r="Z83" s="195"/>
      <c r="AA83" s="195"/>
      <c r="AB83" s="195"/>
      <c r="AC83" s="195"/>
      <c r="AD83" s="195"/>
      <c r="AE83" s="195"/>
    </row>
    <row r="84" spans="1:31" s="103" customFormat="1" ht="24" x14ac:dyDescent="0.25">
      <c r="A84" s="210" t="s">
        <v>178</v>
      </c>
      <c r="B84" s="111">
        <f t="shared" ref="B84:B85" si="24">SUM(D84:Q84)</f>
        <v>0</v>
      </c>
      <c r="C84" s="472"/>
      <c r="D84" s="205">
        <v>0</v>
      </c>
      <c r="E84" s="205">
        <v>0</v>
      </c>
      <c r="F84" s="205">
        <v>0</v>
      </c>
      <c r="G84" s="205">
        <v>0</v>
      </c>
      <c r="H84" s="205">
        <v>0</v>
      </c>
      <c r="I84" s="205">
        <v>0</v>
      </c>
      <c r="J84" s="205">
        <v>0</v>
      </c>
      <c r="K84" s="205">
        <v>0</v>
      </c>
      <c r="L84" s="205">
        <v>0</v>
      </c>
      <c r="M84" s="205">
        <v>0</v>
      </c>
      <c r="N84" s="205">
        <v>0</v>
      </c>
      <c r="O84" s="205">
        <v>0</v>
      </c>
      <c r="P84" s="205">
        <v>0</v>
      </c>
      <c r="Q84" s="205">
        <v>0</v>
      </c>
      <c r="R84" s="144"/>
      <c r="S84" s="195"/>
      <c r="T84" s="195"/>
      <c r="U84" s="195"/>
      <c r="V84" s="195"/>
      <c r="W84" s="195"/>
      <c r="X84" s="195"/>
      <c r="Y84" s="195"/>
      <c r="Z84" s="195"/>
      <c r="AA84" s="195"/>
      <c r="AB84" s="195"/>
      <c r="AC84" s="195"/>
      <c r="AD84" s="195"/>
      <c r="AE84" s="195"/>
    </row>
    <row r="85" spans="1:31" s="214" customFormat="1" ht="24" x14ac:dyDescent="0.25">
      <c r="A85" s="210" t="s">
        <v>179</v>
      </c>
      <c r="B85" s="111">
        <f t="shared" si="24"/>
        <v>0</v>
      </c>
      <c r="C85" s="472"/>
      <c r="D85" s="205">
        <v>0</v>
      </c>
      <c r="E85" s="205">
        <v>0</v>
      </c>
      <c r="F85" s="205">
        <v>0</v>
      </c>
      <c r="G85" s="205">
        <v>0</v>
      </c>
      <c r="H85" s="205">
        <v>0</v>
      </c>
      <c r="I85" s="205">
        <v>0</v>
      </c>
      <c r="J85" s="205">
        <v>0</v>
      </c>
      <c r="K85" s="205">
        <v>0</v>
      </c>
      <c r="L85" s="205">
        <v>0</v>
      </c>
      <c r="M85" s="205">
        <v>0</v>
      </c>
      <c r="N85" s="205">
        <v>0</v>
      </c>
      <c r="O85" s="205">
        <v>0</v>
      </c>
      <c r="P85" s="205">
        <v>0</v>
      </c>
      <c r="Q85" s="205">
        <v>0</v>
      </c>
      <c r="R85" s="213"/>
      <c r="S85" s="213"/>
      <c r="T85" s="213"/>
      <c r="U85" s="213"/>
      <c r="V85" s="213"/>
      <c r="W85" s="213"/>
      <c r="X85" s="213"/>
      <c r="Y85" s="213"/>
      <c r="Z85" s="213"/>
      <c r="AA85" s="213"/>
      <c r="AB85" s="213"/>
      <c r="AC85" s="213"/>
      <c r="AD85" s="213"/>
      <c r="AE85" s="213"/>
    </row>
    <row r="86" spans="1:31" s="219" customFormat="1" ht="26.25" customHeight="1" x14ac:dyDescent="0.3">
      <c r="A86" s="215" t="s">
        <v>141</v>
      </c>
      <c r="B86" s="111">
        <f>SUM(D86:Q86)</f>
        <v>0</v>
      </c>
      <c r="C86" s="472"/>
      <c r="D86" s="216">
        <f>D71+D74+SUM(D77:D85)</f>
        <v>0</v>
      </c>
      <c r="E86" s="216">
        <f t="shared" ref="E86:Q86" si="25">E71+E74+SUM(E77:E85)</f>
        <v>0</v>
      </c>
      <c r="F86" s="216">
        <f t="shared" si="25"/>
        <v>0</v>
      </c>
      <c r="G86" s="216">
        <f t="shared" si="25"/>
        <v>0</v>
      </c>
      <c r="H86" s="216">
        <f t="shared" si="25"/>
        <v>0</v>
      </c>
      <c r="I86" s="216">
        <f t="shared" si="25"/>
        <v>0</v>
      </c>
      <c r="J86" s="216">
        <f t="shared" si="25"/>
        <v>0</v>
      </c>
      <c r="K86" s="216">
        <f t="shared" si="25"/>
        <v>0</v>
      </c>
      <c r="L86" s="216">
        <f t="shared" si="25"/>
        <v>0</v>
      </c>
      <c r="M86" s="216">
        <f t="shared" si="25"/>
        <v>0</v>
      </c>
      <c r="N86" s="216">
        <f t="shared" si="25"/>
        <v>0</v>
      </c>
      <c r="O86" s="216">
        <f t="shared" si="25"/>
        <v>0</v>
      </c>
      <c r="P86" s="216">
        <f t="shared" si="25"/>
        <v>0</v>
      </c>
      <c r="Q86" s="216">
        <f t="shared" si="25"/>
        <v>0</v>
      </c>
      <c r="R86" s="217"/>
      <c r="S86" s="218"/>
      <c r="T86" s="218"/>
      <c r="U86" s="218"/>
      <c r="V86" s="218"/>
      <c r="W86" s="218"/>
      <c r="X86" s="218"/>
      <c r="Y86" s="218"/>
      <c r="Z86" s="218"/>
      <c r="AA86" s="218"/>
      <c r="AB86" s="218"/>
      <c r="AC86" s="218"/>
      <c r="AD86" s="218"/>
      <c r="AE86" s="218"/>
    </row>
    <row r="87" spans="1:31" s="107" customFormat="1" ht="14.25" customHeight="1" x14ac:dyDescent="0.25">
      <c r="A87" s="221" t="s">
        <v>142</v>
      </c>
      <c r="B87" s="111"/>
      <c r="C87" s="472"/>
      <c r="D87" s="111"/>
      <c r="E87" s="111"/>
      <c r="F87" s="111"/>
      <c r="G87" s="111"/>
      <c r="H87" s="111"/>
      <c r="I87" s="111"/>
      <c r="J87" s="111"/>
      <c r="K87" s="111"/>
      <c r="L87" s="111"/>
      <c r="M87" s="111"/>
      <c r="N87" s="111"/>
      <c r="O87" s="111"/>
      <c r="P87" s="111"/>
      <c r="Q87" s="111"/>
      <c r="R87" s="145"/>
      <c r="S87" s="126"/>
      <c r="T87" s="126"/>
      <c r="U87" s="126"/>
      <c r="V87" s="126"/>
      <c r="W87" s="126"/>
      <c r="X87" s="126"/>
      <c r="Y87" s="126"/>
      <c r="Z87" s="126"/>
      <c r="AA87" s="126"/>
      <c r="AB87" s="126"/>
      <c r="AC87" s="126"/>
      <c r="AD87" s="126"/>
      <c r="AE87" s="126"/>
    </row>
    <row r="88" spans="1:31" s="113" customFormat="1" ht="26.4" x14ac:dyDescent="0.25">
      <c r="A88" s="202" t="s">
        <v>143</v>
      </c>
      <c r="B88" s="111">
        <f>SUM(D88:Q88)</f>
        <v>0</v>
      </c>
      <c r="C88" s="472"/>
      <c r="D88" s="154">
        <f t="shared" ref="D88" si="26">D89*D90+D91*D92</f>
        <v>0</v>
      </c>
      <c r="E88" s="154">
        <f t="shared" ref="E88:Q88" si="27">E89*E90+E91*E92</f>
        <v>0</v>
      </c>
      <c r="F88" s="154">
        <f t="shared" si="27"/>
        <v>0</v>
      </c>
      <c r="G88" s="154">
        <f t="shared" si="27"/>
        <v>0</v>
      </c>
      <c r="H88" s="154">
        <f t="shared" si="27"/>
        <v>0</v>
      </c>
      <c r="I88" s="154">
        <f t="shared" si="27"/>
        <v>0</v>
      </c>
      <c r="J88" s="154">
        <f t="shared" si="27"/>
        <v>0</v>
      </c>
      <c r="K88" s="154">
        <f t="shared" si="27"/>
        <v>0</v>
      </c>
      <c r="L88" s="154">
        <f t="shared" si="27"/>
        <v>0</v>
      </c>
      <c r="M88" s="154">
        <f t="shared" si="27"/>
        <v>0</v>
      </c>
      <c r="N88" s="154">
        <f t="shared" si="27"/>
        <v>0</v>
      </c>
      <c r="O88" s="154">
        <f t="shared" si="27"/>
        <v>0</v>
      </c>
      <c r="P88" s="154">
        <f t="shared" si="27"/>
        <v>0</v>
      </c>
      <c r="Q88" s="154">
        <f t="shared" si="27"/>
        <v>0</v>
      </c>
      <c r="R88" s="144"/>
      <c r="S88" s="195"/>
      <c r="T88" s="195"/>
      <c r="U88" s="195"/>
      <c r="V88" s="195"/>
      <c r="W88" s="195"/>
      <c r="X88" s="195"/>
      <c r="Y88" s="195"/>
      <c r="Z88" s="195"/>
      <c r="AA88" s="195"/>
      <c r="AB88" s="195"/>
      <c r="AC88" s="195"/>
      <c r="AD88" s="195"/>
      <c r="AE88" s="195"/>
    </row>
    <row r="89" spans="1:31" s="207" customFormat="1" ht="11.25" customHeight="1" x14ac:dyDescent="0.2">
      <c r="A89" s="203" t="s">
        <v>144</v>
      </c>
      <c r="B89" s="204" t="s">
        <v>130</v>
      </c>
      <c r="C89" s="472"/>
      <c r="D89" s="205">
        <v>0</v>
      </c>
      <c r="E89" s="205">
        <v>0</v>
      </c>
      <c r="F89" s="205">
        <v>0</v>
      </c>
      <c r="G89" s="205">
        <v>0</v>
      </c>
      <c r="H89" s="205">
        <v>0</v>
      </c>
      <c r="I89" s="205">
        <v>0</v>
      </c>
      <c r="J89" s="205">
        <v>0</v>
      </c>
      <c r="K89" s="205">
        <v>0</v>
      </c>
      <c r="L89" s="205">
        <v>0</v>
      </c>
      <c r="M89" s="205">
        <v>0</v>
      </c>
      <c r="N89" s="205">
        <v>0</v>
      </c>
      <c r="O89" s="205">
        <v>0</v>
      </c>
      <c r="P89" s="205">
        <v>0</v>
      </c>
      <c r="Q89" s="205">
        <v>0</v>
      </c>
      <c r="R89" s="206"/>
      <c r="S89" s="206"/>
      <c r="T89" s="206"/>
      <c r="U89" s="206"/>
      <c r="V89" s="206"/>
      <c r="W89" s="206"/>
      <c r="X89" s="206"/>
      <c r="Y89" s="206"/>
      <c r="Z89" s="206"/>
      <c r="AA89" s="206"/>
      <c r="AB89" s="206"/>
      <c r="AC89" s="206"/>
      <c r="AD89" s="206"/>
      <c r="AE89" s="206"/>
    </row>
    <row r="90" spans="1:31" s="207" customFormat="1" ht="11.25" customHeight="1" x14ac:dyDescent="0.2">
      <c r="A90" s="203" t="s">
        <v>145</v>
      </c>
      <c r="B90" s="204" t="s">
        <v>130</v>
      </c>
      <c r="C90" s="472"/>
      <c r="D90" s="205">
        <v>0</v>
      </c>
      <c r="E90" s="205">
        <v>0</v>
      </c>
      <c r="F90" s="205">
        <v>0</v>
      </c>
      <c r="G90" s="205">
        <v>0</v>
      </c>
      <c r="H90" s="205">
        <v>0</v>
      </c>
      <c r="I90" s="205">
        <v>0</v>
      </c>
      <c r="J90" s="205">
        <v>0</v>
      </c>
      <c r="K90" s="205">
        <v>0</v>
      </c>
      <c r="L90" s="205">
        <v>0</v>
      </c>
      <c r="M90" s="205">
        <v>0</v>
      </c>
      <c r="N90" s="205">
        <v>0</v>
      </c>
      <c r="O90" s="205">
        <v>0</v>
      </c>
      <c r="P90" s="205">
        <v>0</v>
      </c>
      <c r="Q90" s="205">
        <v>0</v>
      </c>
      <c r="R90" s="206"/>
      <c r="S90" s="206"/>
      <c r="T90" s="206"/>
      <c r="U90" s="206"/>
      <c r="V90" s="206"/>
      <c r="W90" s="206"/>
      <c r="X90" s="206"/>
      <c r="Y90" s="206"/>
      <c r="Z90" s="206"/>
      <c r="AA90" s="206"/>
      <c r="AB90" s="206"/>
      <c r="AC90" s="206"/>
      <c r="AD90" s="206"/>
      <c r="AE90" s="206"/>
    </row>
    <row r="91" spans="1:31" s="207" customFormat="1" ht="11.25" customHeight="1" x14ac:dyDescent="0.2">
      <c r="A91" s="203" t="s">
        <v>146</v>
      </c>
      <c r="B91" s="204" t="s">
        <v>130</v>
      </c>
      <c r="C91" s="472"/>
      <c r="D91" s="205">
        <v>0</v>
      </c>
      <c r="E91" s="205">
        <v>0</v>
      </c>
      <c r="F91" s="205">
        <v>0</v>
      </c>
      <c r="G91" s="205">
        <v>0</v>
      </c>
      <c r="H91" s="205">
        <v>0</v>
      </c>
      <c r="I91" s="205">
        <v>0</v>
      </c>
      <c r="J91" s="205">
        <v>0</v>
      </c>
      <c r="K91" s="205">
        <v>0</v>
      </c>
      <c r="L91" s="205">
        <v>0</v>
      </c>
      <c r="M91" s="205">
        <v>0</v>
      </c>
      <c r="N91" s="205">
        <v>0</v>
      </c>
      <c r="O91" s="205">
        <v>0</v>
      </c>
      <c r="P91" s="205">
        <v>0</v>
      </c>
      <c r="Q91" s="205">
        <v>0</v>
      </c>
      <c r="R91" s="206"/>
      <c r="S91" s="206"/>
      <c r="T91" s="206"/>
      <c r="U91" s="206"/>
      <c r="V91" s="206"/>
      <c r="W91" s="206"/>
      <c r="X91" s="206"/>
      <c r="Y91" s="206"/>
      <c r="Z91" s="206"/>
      <c r="AA91" s="206"/>
      <c r="AB91" s="206"/>
      <c r="AC91" s="206"/>
      <c r="AD91" s="206"/>
      <c r="AE91" s="206"/>
    </row>
    <row r="92" spans="1:31" s="207" customFormat="1" ht="11.25" customHeight="1" x14ac:dyDescent="0.2">
      <c r="A92" s="203" t="s">
        <v>147</v>
      </c>
      <c r="B92" s="204" t="s">
        <v>130</v>
      </c>
      <c r="C92" s="472"/>
      <c r="D92" s="205">
        <v>0</v>
      </c>
      <c r="E92" s="205">
        <v>0</v>
      </c>
      <c r="F92" s="205">
        <v>0</v>
      </c>
      <c r="G92" s="205">
        <v>0</v>
      </c>
      <c r="H92" s="205">
        <v>0</v>
      </c>
      <c r="I92" s="205">
        <v>0</v>
      </c>
      <c r="J92" s="205">
        <v>0</v>
      </c>
      <c r="K92" s="205">
        <v>0</v>
      </c>
      <c r="L92" s="205">
        <v>0</v>
      </c>
      <c r="M92" s="205">
        <v>0</v>
      </c>
      <c r="N92" s="205">
        <v>0</v>
      </c>
      <c r="O92" s="205">
        <v>0</v>
      </c>
      <c r="P92" s="205">
        <v>0</v>
      </c>
      <c r="Q92" s="205">
        <v>0</v>
      </c>
      <c r="R92" s="206"/>
      <c r="S92" s="206"/>
      <c r="T92" s="206"/>
      <c r="U92" s="206"/>
      <c r="V92" s="206"/>
      <c r="W92" s="206"/>
      <c r="X92" s="206"/>
      <c r="Y92" s="206"/>
      <c r="Z92" s="206"/>
      <c r="AA92" s="206"/>
      <c r="AB92" s="206"/>
      <c r="AC92" s="206"/>
      <c r="AD92" s="206"/>
      <c r="AE92" s="206"/>
    </row>
    <row r="93" spans="1:31" s="113" customFormat="1" x14ac:dyDescent="0.25">
      <c r="A93" s="202" t="s">
        <v>338</v>
      </c>
      <c r="B93" s="111">
        <f>SUM(D93:Q93)</f>
        <v>0</v>
      </c>
      <c r="C93" s="472"/>
      <c r="D93" s="154">
        <f t="shared" ref="D93" si="28">D94*D95</f>
        <v>0</v>
      </c>
      <c r="E93" s="154">
        <f t="shared" ref="E93:Q93" si="29">E94*E95</f>
        <v>0</v>
      </c>
      <c r="F93" s="154">
        <f t="shared" si="29"/>
        <v>0</v>
      </c>
      <c r="G93" s="154">
        <f t="shared" si="29"/>
        <v>0</v>
      </c>
      <c r="H93" s="154">
        <f t="shared" si="29"/>
        <v>0</v>
      </c>
      <c r="I93" s="154">
        <f t="shared" si="29"/>
        <v>0</v>
      </c>
      <c r="J93" s="154">
        <f t="shared" si="29"/>
        <v>0</v>
      </c>
      <c r="K93" s="154">
        <f t="shared" si="29"/>
        <v>0</v>
      </c>
      <c r="L93" s="154">
        <f t="shared" si="29"/>
        <v>0</v>
      </c>
      <c r="M93" s="154">
        <f t="shared" si="29"/>
        <v>0</v>
      </c>
      <c r="N93" s="154">
        <f t="shared" si="29"/>
        <v>0</v>
      </c>
      <c r="O93" s="154">
        <f t="shared" si="29"/>
        <v>0</v>
      </c>
      <c r="P93" s="154">
        <f t="shared" si="29"/>
        <v>0</v>
      </c>
      <c r="Q93" s="154">
        <f t="shared" si="29"/>
        <v>0</v>
      </c>
      <c r="R93" s="144"/>
      <c r="S93" s="195"/>
      <c r="T93" s="195"/>
      <c r="U93" s="195"/>
      <c r="V93" s="195"/>
      <c r="W93" s="195"/>
      <c r="X93" s="195"/>
      <c r="Y93" s="195"/>
      <c r="Z93" s="195"/>
      <c r="AA93" s="195"/>
      <c r="AB93" s="195"/>
      <c r="AC93" s="195"/>
      <c r="AD93" s="195"/>
      <c r="AE93" s="195"/>
    </row>
    <row r="94" spans="1:31" s="207" customFormat="1" ht="11.25" customHeight="1" x14ac:dyDescent="0.2">
      <c r="A94" s="203" t="s">
        <v>339</v>
      </c>
      <c r="B94" s="204" t="s">
        <v>130</v>
      </c>
      <c r="C94" s="472"/>
      <c r="D94" s="205">
        <v>0</v>
      </c>
      <c r="E94" s="205">
        <v>0</v>
      </c>
      <c r="F94" s="205">
        <v>0</v>
      </c>
      <c r="G94" s="205">
        <v>0</v>
      </c>
      <c r="H94" s="205">
        <v>0</v>
      </c>
      <c r="I94" s="205">
        <v>0</v>
      </c>
      <c r="J94" s="205">
        <v>0</v>
      </c>
      <c r="K94" s="205">
        <v>0</v>
      </c>
      <c r="L94" s="205">
        <v>0</v>
      </c>
      <c r="M94" s="205">
        <v>0</v>
      </c>
      <c r="N94" s="205">
        <v>0</v>
      </c>
      <c r="O94" s="205">
        <v>0</v>
      </c>
      <c r="P94" s="205">
        <v>0</v>
      </c>
      <c r="Q94" s="205">
        <v>0</v>
      </c>
      <c r="R94" s="206"/>
      <c r="S94" s="206"/>
      <c r="T94" s="206"/>
      <c r="U94" s="206"/>
      <c r="V94" s="206"/>
      <c r="W94" s="206"/>
      <c r="X94" s="206"/>
      <c r="Y94" s="206"/>
      <c r="Z94" s="206"/>
      <c r="AA94" s="206"/>
      <c r="AB94" s="206"/>
      <c r="AC94" s="206"/>
      <c r="AD94" s="206"/>
      <c r="AE94" s="206"/>
    </row>
    <row r="95" spans="1:31" s="207" customFormat="1" ht="11.25" customHeight="1" x14ac:dyDescent="0.2">
      <c r="A95" s="203" t="s">
        <v>148</v>
      </c>
      <c r="B95" s="204" t="s">
        <v>130</v>
      </c>
      <c r="C95" s="472"/>
      <c r="D95" s="205">
        <v>0</v>
      </c>
      <c r="E95" s="205">
        <v>0</v>
      </c>
      <c r="F95" s="205">
        <v>0</v>
      </c>
      <c r="G95" s="205">
        <v>0</v>
      </c>
      <c r="H95" s="205">
        <v>0</v>
      </c>
      <c r="I95" s="205">
        <v>0</v>
      </c>
      <c r="J95" s="205">
        <v>0</v>
      </c>
      <c r="K95" s="205">
        <v>0</v>
      </c>
      <c r="L95" s="205">
        <v>0</v>
      </c>
      <c r="M95" s="205">
        <v>0</v>
      </c>
      <c r="N95" s="205">
        <v>0</v>
      </c>
      <c r="O95" s="205">
        <v>0</v>
      </c>
      <c r="P95" s="205">
        <v>0</v>
      </c>
      <c r="Q95" s="205">
        <v>0</v>
      </c>
      <c r="R95" s="206"/>
      <c r="S95" s="206"/>
      <c r="T95" s="206"/>
      <c r="U95" s="206"/>
      <c r="V95" s="206"/>
      <c r="W95" s="206"/>
      <c r="X95" s="206"/>
      <c r="Y95" s="206"/>
      <c r="Z95" s="206"/>
      <c r="AA95" s="206"/>
      <c r="AB95" s="206"/>
      <c r="AC95" s="206"/>
      <c r="AD95" s="206"/>
      <c r="AE95" s="206"/>
    </row>
    <row r="96" spans="1:31" s="113" customFormat="1" ht="26.4" x14ac:dyDescent="0.25">
      <c r="A96" s="202" t="s">
        <v>149</v>
      </c>
      <c r="B96" s="111">
        <f>SUM(D96:Q96)</f>
        <v>0</v>
      </c>
      <c r="C96" s="472"/>
      <c r="D96" s="112">
        <v>0</v>
      </c>
      <c r="E96" s="112">
        <v>0</v>
      </c>
      <c r="F96" s="112">
        <v>0</v>
      </c>
      <c r="G96" s="112">
        <v>0</v>
      </c>
      <c r="H96" s="112">
        <v>0</v>
      </c>
      <c r="I96" s="112">
        <v>0</v>
      </c>
      <c r="J96" s="112">
        <v>0</v>
      </c>
      <c r="K96" s="112">
        <v>0</v>
      </c>
      <c r="L96" s="112">
        <v>0</v>
      </c>
      <c r="M96" s="112">
        <v>0</v>
      </c>
      <c r="N96" s="112">
        <v>0</v>
      </c>
      <c r="O96" s="112">
        <v>0</v>
      </c>
      <c r="P96" s="112">
        <v>0</v>
      </c>
      <c r="Q96" s="112">
        <v>0</v>
      </c>
      <c r="R96" s="144"/>
      <c r="S96" s="195"/>
      <c r="T96" s="195"/>
      <c r="U96" s="195"/>
      <c r="V96" s="195"/>
      <c r="W96" s="195"/>
      <c r="X96" s="195"/>
      <c r="Y96" s="195"/>
      <c r="Z96" s="195"/>
      <c r="AA96" s="195"/>
      <c r="AB96" s="195"/>
      <c r="AC96" s="195"/>
      <c r="AD96" s="195"/>
      <c r="AE96" s="195"/>
    </row>
    <row r="97" spans="1:31" s="113" customFormat="1" x14ac:dyDescent="0.25">
      <c r="A97" s="202" t="s">
        <v>150</v>
      </c>
      <c r="B97" s="111">
        <f>SUM(D97:Q97)</f>
        <v>0</v>
      </c>
      <c r="C97" s="472"/>
      <c r="D97" s="154">
        <f t="shared" ref="D97" si="30">D98*D99</f>
        <v>0</v>
      </c>
      <c r="E97" s="154">
        <f t="shared" ref="E97:Q97" si="31">E98*E99</f>
        <v>0</v>
      </c>
      <c r="F97" s="154">
        <f t="shared" si="31"/>
        <v>0</v>
      </c>
      <c r="G97" s="154">
        <f t="shared" si="31"/>
        <v>0</v>
      </c>
      <c r="H97" s="154">
        <f t="shared" si="31"/>
        <v>0</v>
      </c>
      <c r="I97" s="154">
        <f t="shared" si="31"/>
        <v>0</v>
      </c>
      <c r="J97" s="154">
        <f t="shared" si="31"/>
        <v>0</v>
      </c>
      <c r="K97" s="154">
        <f t="shared" si="31"/>
        <v>0</v>
      </c>
      <c r="L97" s="154">
        <f t="shared" si="31"/>
        <v>0</v>
      </c>
      <c r="M97" s="154">
        <f t="shared" si="31"/>
        <v>0</v>
      </c>
      <c r="N97" s="154">
        <f t="shared" si="31"/>
        <v>0</v>
      </c>
      <c r="O97" s="154">
        <f t="shared" si="31"/>
        <v>0</v>
      </c>
      <c r="P97" s="154">
        <f t="shared" si="31"/>
        <v>0</v>
      </c>
      <c r="Q97" s="154">
        <f t="shared" si="31"/>
        <v>0</v>
      </c>
      <c r="R97" s="144"/>
      <c r="S97" s="195"/>
      <c r="T97" s="195"/>
      <c r="U97" s="195"/>
      <c r="V97" s="195"/>
      <c r="W97" s="195"/>
      <c r="X97" s="195"/>
      <c r="Y97" s="195"/>
      <c r="Z97" s="195"/>
      <c r="AA97" s="195"/>
      <c r="AB97" s="195"/>
      <c r="AC97" s="195"/>
      <c r="AD97" s="195"/>
      <c r="AE97" s="195"/>
    </row>
    <row r="98" spans="1:31" s="207" customFormat="1" ht="11.25" customHeight="1" x14ac:dyDescent="0.2">
      <c r="A98" s="203" t="s">
        <v>151</v>
      </c>
      <c r="B98" s="204" t="s">
        <v>130</v>
      </c>
      <c r="C98" s="472"/>
      <c r="D98" s="205">
        <v>0</v>
      </c>
      <c r="E98" s="205">
        <v>0</v>
      </c>
      <c r="F98" s="205">
        <v>0</v>
      </c>
      <c r="G98" s="205">
        <v>0</v>
      </c>
      <c r="H98" s="205">
        <v>0</v>
      </c>
      <c r="I98" s="205">
        <v>0</v>
      </c>
      <c r="J98" s="205">
        <v>0</v>
      </c>
      <c r="K98" s="205">
        <v>0</v>
      </c>
      <c r="L98" s="205">
        <v>0</v>
      </c>
      <c r="M98" s="205">
        <v>0</v>
      </c>
      <c r="N98" s="205">
        <v>0</v>
      </c>
      <c r="O98" s="205">
        <v>0</v>
      </c>
      <c r="P98" s="205">
        <v>0</v>
      </c>
      <c r="Q98" s="205">
        <v>0</v>
      </c>
      <c r="R98" s="206"/>
      <c r="S98" s="206"/>
      <c r="T98" s="206"/>
      <c r="U98" s="206"/>
      <c r="V98" s="206"/>
      <c r="W98" s="206"/>
      <c r="X98" s="206"/>
      <c r="Y98" s="206"/>
      <c r="Z98" s="206"/>
      <c r="AA98" s="206"/>
      <c r="AB98" s="206"/>
      <c r="AC98" s="206"/>
      <c r="AD98" s="206"/>
      <c r="AE98" s="206"/>
    </row>
    <row r="99" spans="1:31" s="207" customFormat="1" ht="11.25" customHeight="1" x14ac:dyDescent="0.2">
      <c r="A99" s="203" t="s">
        <v>152</v>
      </c>
      <c r="B99" s="204" t="s">
        <v>130</v>
      </c>
      <c r="C99" s="472"/>
      <c r="D99" s="205">
        <v>0</v>
      </c>
      <c r="E99" s="205">
        <v>0</v>
      </c>
      <c r="F99" s="205">
        <v>0</v>
      </c>
      <c r="G99" s="205">
        <v>0</v>
      </c>
      <c r="H99" s="205">
        <v>0</v>
      </c>
      <c r="I99" s="205">
        <v>0</v>
      </c>
      <c r="J99" s="205">
        <v>0</v>
      </c>
      <c r="K99" s="205">
        <v>0</v>
      </c>
      <c r="L99" s="205">
        <v>0</v>
      </c>
      <c r="M99" s="205">
        <v>0</v>
      </c>
      <c r="N99" s="205">
        <v>0</v>
      </c>
      <c r="O99" s="205">
        <v>0</v>
      </c>
      <c r="P99" s="205">
        <v>0</v>
      </c>
      <c r="Q99" s="205">
        <v>0</v>
      </c>
      <c r="R99" s="206"/>
      <c r="S99" s="206"/>
      <c r="T99" s="206"/>
      <c r="U99" s="206"/>
      <c r="V99" s="206"/>
      <c r="W99" s="206"/>
      <c r="X99" s="206"/>
      <c r="Y99" s="206"/>
      <c r="Z99" s="206"/>
      <c r="AA99" s="206"/>
      <c r="AB99" s="206"/>
      <c r="AC99" s="206"/>
      <c r="AD99" s="206"/>
      <c r="AE99" s="206"/>
    </row>
    <row r="100" spans="1:31" s="113" customFormat="1" x14ac:dyDescent="0.25">
      <c r="A100" s="202" t="s">
        <v>153</v>
      </c>
      <c r="B100" s="111">
        <f>SUM(D100:Q100)</f>
        <v>0</v>
      </c>
      <c r="C100" s="472"/>
      <c r="D100" s="154">
        <f t="shared" ref="D100" si="32">D101*D102</f>
        <v>0</v>
      </c>
      <c r="E100" s="154">
        <f t="shared" ref="E100:Q100" si="33">E101*E102</f>
        <v>0</v>
      </c>
      <c r="F100" s="154">
        <f t="shared" si="33"/>
        <v>0</v>
      </c>
      <c r="G100" s="154">
        <f t="shared" si="33"/>
        <v>0</v>
      </c>
      <c r="H100" s="154">
        <f t="shared" si="33"/>
        <v>0</v>
      </c>
      <c r="I100" s="154">
        <f t="shared" si="33"/>
        <v>0</v>
      </c>
      <c r="J100" s="154">
        <f t="shared" si="33"/>
        <v>0</v>
      </c>
      <c r="K100" s="154">
        <f t="shared" si="33"/>
        <v>0</v>
      </c>
      <c r="L100" s="154">
        <f t="shared" si="33"/>
        <v>0</v>
      </c>
      <c r="M100" s="154">
        <f t="shared" si="33"/>
        <v>0</v>
      </c>
      <c r="N100" s="154">
        <f t="shared" si="33"/>
        <v>0</v>
      </c>
      <c r="O100" s="154">
        <f t="shared" si="33"/>
        <v>0</v>
      </c>
      <c r="P100" s="154">
        <f t="shared" si="33"/>
        <v>0</v>
      </c>
      <c r="Q100" s="154">
        <f t="shared" si="33"/>
        <v>0</v>
      </c>
      <c r="R100" s="144"/>
      <c r="S100" s="195"/>
      <c r="T100" s="195"/>
      <c r="U100" s="195"/>
      <c r="V100" s="195"/>
      <c r="W100" s="195"/>
      <c r="X100" s="195"/>
      <c r="Y100" s="195"/>
      <c r="Z100" s="195"/>
      <c r="AA100" s="195"/>
      <c r="AB100" s="195"/>
      <c r="AC100" s="195"/>
      <c r="AD100" s="195"/>
      <c r="AE100" s="195"/>
    </row>
    <row r="101" spans="1:31" s="207" customFormat="1" ht="11.25" customHeight="1" x14ac:dyDescent="0.2">
      <c r="A101" s="203" t="s">
        <v>151</v>
      </c>
      <c r="B101" s="204" t="s">
        <v>130</v>
      </c>
      <c r="C101" s="472"/>
      <c r="D101" s="205">
        <v>0</v>
      </c>
      <c r="E101" s="205">
        <v>0</v>
      </c>
      <c r="F101" s="205">
        <v>0</v>
      </c>
      <c r="G101" s="205">
        <v>0</v>
      </c>
      <c r="H101" s="205">
        <v>0</v>
      </c>
      <c r="I101" s="205">
        <v>0</v>
      </c>
      <c r="J101" s="205">
        <v>0</v>
      </c>
      <c r="K101" s="205">
        <v>0</v>
      </c>
      <c r="L101" s="205">
        <v>0</v>
      </c>
      <c r="M101" s="205">
        <v>0</v>
      </c>
      <c r="N101" s="205">
        <v>0</v>
      </c>
      <c r="O101" s="205">
        <v>0</v>
      </c>
      <c r="P101" s="205">
        <v>0</v>
      </c>
      <c r="Q101" s="205">
        <v>0</v>
      </c>
      <c r="R101" s="206"/>
      <c r="S101" s="206"/>
      <c r="T101" s="206"/>
      <c r="U101" s="206"/>
      <c r="V101" s="206"/>
      <c r="W101" s="206"/>
      <c r="X101" s="206"/>
      <c r="Y101" s="206"/>
      <c r="Z101" s="206"/>
      <c r="AA101" s="206"/>
      <c r="AB101" s="206"/>
      <c r="AC101" s="206"/>
      <c r="AD101" s="206"/>
      <c r="AE101" s="206"/>
    </row>
    <row r="102" spans="1:31" s="207" customFormat="1" ht="11.25" customHeight="1" x14ac:dyDescent="0.2">
      <c r="A102" s="203" t="s">
        <v>152</v>
      </c>
      <c r="B102" s="204" t="s">
        <v>130</v>
      </c>
      <c r="C102" s="472"/>
      <c r="D102" s="205">
        <v>0</v>
      </c>
      <c r="E102" s="205">
        <v>0</v>
      </c>
      <c r="F102" s="205">
        <v>0</v>
      </c>
      <c r="G102" s="205">
        <v>0</v>
      </c>
      <c r="H102" s="205">
        <v>0</v>
      </c>
      <c r="I102" s="205">
        <v>0</v>
      </c>
      <c r="J102" s="205">
        <v>0</v>
      </c>
      <c r="K102" s="205">
        <v>0</v>
      </c>
      <c r="L102" s="205">
        <v>0</v>
      </c>
      <c r="M102" s="205">
        <v>0</v>
      </c>
      <c r="N102" s="205">
        <v>0</v>
      </c>
      <c r="O102" s="205">
        <v>0</v>
      </c>
      <c r="P102" s="205">
        <v>0</v>
      </c>
      <c r="Q102" s="205">
        <v>0</v>
      </c>
      <c r="R102" s="206"/>
      <c r="S102" s="206"/>
      <c r="T102" s="206"/>
      <c r="U102" s="206"/>
      <c r="V102" s="206"/>
      <c r="W102" s="206"/>
      <c r="X102" s="206"/>
      <c r="Y102" s="206"/>
      <c r="Z102" s="206"/>
      <c r="AA102" s="206"/>
      <c r="AB102" s="206"/>
      <c r="AC102" s="206"/>
      <c r="AD102" s="206"/>
      <c r="AE102" s="206"/>
    </row>
    <row r="103" spans="1:31" s="113" customFormat="1" x14ac:dyDescent="0.25">
      <c r="A103" s="202" t="s">
        <v>154</v>
      </c>
      <c r="B103" s="111">
        <f>SUM(D103:Q103)</f>
        <v>0</v>
      </c>
      <c r="C103" s="472"/>
      <c r="D103" s="154">
        <f t="shared" ref="D103" si="34">D104*D105</f>
        <v>0</v>
      </c>
      <c r="E103" s="154">
        <f t="shared" ref="E103:Q103" si="35">E104*E105</f>
        <v>0</v>
      </c>
      <c r="F103" s="154">
        <f t="shared" si="35"/>
        <v>0</v>
      </c>
      <c r="G103" s="154">
        <f t="shared" si="35"/>
        <v>0</v>
      </c>
      <c r="H103" s="154">
        <f t="shared" si="35"/>
        <v>0</v>
      </c>
      <c r="I103" s="154">
        <f t="shared" si="35"/>
        <v>0</v>
      </c>
      <c r="J103" s="154">
        <f t="shared" si="35"/>
        <v>0</v>
      </c>
      <c r="K103" s="154">
        <f t="shared" si="35"/>
        <v>0</v>
      </c>
      <c r="L103" s="154">
        <f t="shared" si="35"/>
        <v>0</v>
      </c>
      <c r="M103" s="154">
        <f t="shared" si="35"/>
        <v>0</v>
      </c>
      <c r="N103" s="154">
        <f t="shared" si="35"/>
        <v>0</v>
      </c>
      <c r="O103" s="154">
        <f t="shared" si="35"/>
        <v>0</v>
      </c>
      <c r="P103" s="154">
        <f t="shared" si="35"/>
        <v>0</v>
      </c>
      <c r="Q103" s="154">
        <f t="shared" si="35"/>
        <v>0</v>
      </c>
      <c r="R103" s="144"/>
      <c r="S103" s="195"/>
      <c r="T103" s="195"/>
      <c r="U103" s="195"/>
      <c r="V103" s="195"/>
      <c r="W103" s="195"/>
      <c r="X103" s="195"/>
      <c r="Y103" s="195"/>
      <c r="Z103" s="195"/>
      <c r="AA103" s="195"/>
      <c r="AB103" s="195"/>
      <c r="AC103" s="195"/>
      <c r="AD103" s="195"/>
      <c r="AE103" s="195"/>
    </row>
    <row r="104" spans="1:31" s="207" customFormat="1" ht="11.25" customHeight="1" x14ac:dyDescent="0.2">
      <c r="A104" s="203" t="s">
        <v>151</v>
      </c>
      <c r="B104" s="204" t="s">
        <v>130</v>
      </c>
      <c r="C104" s="472"/>
      <c r="D104" s="205">
        <v>0</v>
      </c>
      <c r="E104" s="205">
        <v>0</v>
      </c>
      <c r="F104" s="205">
        <v>0</v>
      </c>
      <c r="G104" s="205">
        <v>0</v>
      </c>
      <c r="H104" s="205">
        <v>0</v>
      </c>
      <c r="I104" s="205">
        <v>0</v>
      </c>
      <c r="J104" s="205">
        <v>0</v>
      </c>
      <c r="K104" s="205">
        <v>0</v>
      </c>
      <c r="L104" s="205">
        <v>0</v>
      </c>
      <c r="M104" s="205">
        <v>0</v>
      </c>
      <c r="N104" s="205">
        <v>0</v>
      </c>
      <c r="O104" s="205">
        <v>0</v>
      </c>
      <c r="P104" s="205">
        <v>0</v>
      </c>
      <c r="Q104" s="205">
        <v>0</v>
      </c>
      <c r="R104" s="206"/>
      <c r="S104" s="206"/>
      <c r="T104" s="206"/>
      <c r="U104" s="206"/>
      <c r="V104" s="206"/>
      <c r="W104" s="206"/>
      <c r="X104" s="206"/>
      <c r="Y104" s="206"/>
      <c r="Z104" s="206"/>
      <c r="AA104" s="206"/>
      <c r="AB104" s="206"/>
      <c r="AC104" s="206"/>
      <c r="AD104" s="206"/>
      <c r="AE104" s="206"/>
    </row>
    <row r="105" spans="1:31" s="207" customFormat="1" ht="11.25" customHeight="1" x14ac:dyDescent="0.2">
      <c r="A105" s="203" t="s">
        <v>152</v>
      </c>
      <c r="B105" s="204" t="s">
        <v>130</v>
      </c>
      <c r="C105" s="472"/>
      <c r="D105" s="205">
        <v>0</v>
      </c>
      <c r="E105" s="205">
        <v>0</v>
      </c>
      <c r="F105" s="205">
        <v>0</v>
      </c>
      <c r="G105" s="205">
        <v>0</v>
      </c>
      <c r="H105" s="205">
        <v>0</v>
      </c>
      <c r="I105" s="205">
        <v>0</v>
      </c>
      <c r="J105" s="205">
        <v>0</v>
      </c>
      <c r="K105" s="205">
        <v>0</v>
      </c>
      <c r="L105" s="205">
        <v>0</v>
      </c>
      <c r="M105" s="205">
        <v>0</v>
      </c>
      <c r="N105" s="205">
        <v>0</v>
      </c>
      <c r="O105" s="205">
        <v>0</v>
      </c>
      <c r="P105" s="205">
        <v>0</v>
      </c>
      <c r="Q105" s="205">
        <v>0</v>
      </c>
      <c r="R105" s="206"/>
      <c r="S105" s="206"/>
      <c r="T105" s="206"/>
      <c r="U105" s="206"/>
      <c r="V105" s="206"/>
      <c r="W105" s="206"/>
      <c r="X105" s="206"/>
      <c r="Y105" s="206"/>
      <c r="Z105" s="206"/>
      <c r="AA105" s="206"/>
      <c r="AB105" s="206"/>
      <c r="AC105" s="206"/>
      <c r="AD105" s="206"/>
      <c r="AE105" s="206"/>
    </row>
    <row r="106" spans="1:31" s="113" customFormat="1" x14ac:dyDescent="0.25">
      <c r="A106" s="202" t="s">
        <v>155</v>
      </c>
      <c r="B106" s="111">
        <f>SUM(D106:Q106)</f>
        <v>0</v>
      </c>
      <c r="C106" s="472"/>
      <c r="D106" s="154">
        <f t="shared" ref="D106" si="36">D107*D108</f>
        <v>0</v>
      </c>
      <c r="E106" s="154">
        <f t="shared" ref="E106:Q106" si="37">E107*E108</f>
        <v>0</v>
      </c>
      <c r="F106" s="154">
        <f t="shared" si="37"/>
        <v>0</v>
      </c>
      <c r="G106" s="154">
        <f t="shared" si="37"/>
        <v>0</v>
      </c>
      <c r="H106" s="154">
        <f t="shared" si="37"/>
        <v>0</v>
      </c>
      <c r="I106" s="154">
        <f t="shared" si="37"/>
        <v>0</v>
      </c>
      <c r="J106" s="154">
        <f t="shared" si="37"/>
        <v>0</v>
      </c>
      <c r="K106" s="154">
        <f t="shared" si="37"/>
        <v>0</v>
      </c>
      <c r="L106" s="154">
        <f t="shared" si="37"/>
        <v>0</v>
      </c>
      <c r="M106" s="154">
        <f t="shared" si="37"/>
        <v>0</v>
      </c>
      <c r="N106" s="154">
        <f t="shared" si="37"/>
        <v>0</v>
      </c>
      <c r="O106" s="154">
        <f t="shared" si="37"/>
        <v>0</v>
      </c>
      <c r="P106" s="154">
        <f t="shared" si="37"/>
        <v>0</v>
      </c>
      <c r="Q106" s="154">
        <f t="shared" si="37"/>
        <v>0</v>
      </c>
      <c r="R106" s="144"/>
      <c r="S106" s="195"/>
      <c r="T106" s="195"/>
      <c r="U106" s="195"/>
      <c r="V106" s="195"/>
      <c r="W106" s="195"/>
      <c r="X106" s="195"/>
      <c r="Y106" s="195"/>
      <c r="Z106" s="195"/>
      <c r="AA106" s="195"/>
      <c r="AB106" s="195"/>
      <c r="AC106" s="195"/>
      <c r="AD106" s="195"/>
      <c r="AE106" s="195"/>
    </row>
    <row r="107" spans="1:31" s="207" customFormat="1" ht="11.25" customHeight="1" x14ac:dyDescent="0.2">
      <c r="A107" s="203" t="s">
        <v>151</v>
      </c>
      <c r="B107" s="204" t="s">
        <v>130</v>
      </c>
      <c r="C107" s="472"/>
      <c r="D107" s="205">
        <v>0</v>
      </c>
      <c r="E107" s="205">
        <v>0</v>
      </c>
      <c r="F107" s="205">
        <v>0</v>
      </c>
      <c r="G107" s="205">
        <v>0</v>
      </c>
      <c r="H107" s="205">
        <v>0</v>
      </c>
      <c r="I107" s="205">
        <v>0</v>
      </c>
      <c r="J107" s="205">
        <v>0</v>
      </c>
      <c r="K107" s="205">
        <v>0</v>
      </c>
      <c r="L107" s="205">
        <v>0</v>
      </c>
      <c r="M107" s="205">
        <v>0</v>
      </c>
      <c r="N107" s="205">
        <v>0</v>
      </c>
      <c r="O107" s="205">
        <v>0</v>
      </c>
      <c r="P107" s="205">
        <v>0</v>
      </c>
      <c r="Q107" s="205">
        <v>0</v>
      </c>
      <c r="R107" s="206"/>
      <c r="S107" s="206"/>
      <c r="T107" s="206"/>
      <c r="U107" s="206"/>
      <c r="V107" s="206"/>
      <c r="W107" s="206"/>
      <c r="X107" s="206"/>
      <c r="Y107" s="206"/>
      <c r="Z107" s="206"/>
      <c r="AA107" s="206"/>
      <c r="AB107" s="206"/>
      <c r="AC107" s="206"/>
      <c r="AD107" s="206"/>
      <c r="AE107" s="206"/>
    </row>
    <row r="108" spans="1:31" s="207" customFormat="1" ht="11.25" customHeight="1" x14ac:dyDescent="0.2">
      <c r="A108" s="203" t="s">
        <v>152</v>
      </c>
      <c r="B108" s="204" t="s">
        <v>130</v>
      </c>
      <c r="C108" s="472"/>
      <c r="D108" s="205">
        <v>0</v>
      </c>
      <c r="E108" s="205">
        <v>0</v>
      </c>
      <c r="F108" s="205">
        <v>0</v>
      </c>
      <c r="G108" s="205">
        <v>0</v>
      </c>
      <c r="H108" s="205">
        <v>0</v>
      </c>
      <c r="I108" s="205">
        <v>0</v>
      </c>
      <c r="J108" s="205">
        <v>0</v>
      </c>
      <c r="K108" s="205">
        <v>0</v>
      </c>
      <c r="L108" s="205">
        <v>0</v>
      </c>
      <c r="M108" s="205">
        <v>0</v>
      </c>
      <c r="N108" s="205">
        <v>0</v>
      </c>
      <c r="O108" s="205">
        <v>0</v>
      </c>
      <c r="P108" s="205">
        <v>0</v>
      </c>
      <c r="Q108" s="205">
        <v>0</v>
      </c>
      <c r="R108" s="206"/>
      <c r="S108" s="206"/>
      <c r="T108" s="206"/>
      <c r="U108" s="206"/>
      <c r="V108" s="206"/>
      <c r="W108" s="206"/>
      <c r="X108" s="206"/>
      <c r="Y108" s="206"/>
      <c r="Z108" s="206"/>
      <c r="AA108" s="206"/>
      <c r="AB108" s="206"/>
      <c r="AC108" s="206"/>
      <c r="AD108" s="206"/>
      <c r="AE108" s="206"/>
    </row>
    <row r="109" spans="1:31" s="107" customFormat="1" ht="16.5" customHeight="1" x14ac:dyDescent="0.25">
      <c r="A109" s="221" t="s">
        <v>156</v>
      </c>
      <c r="B109" s="111">
        <f>SUM(D109:Q109)</f>
        <v>0</v>
      </c>
      <c r="C109" s="472"/>
      <c r="D109" s="111">
        <f t="shared" ref="D109" si="38">D88+D93+D96+D97+D100+D103+D106</f>
        <v>0</v>
      </c>
      <c r="E109" s="111">
        <f t="shared" ref="E109:Q109" si="39">E88+E93+E96+E97+E100+E103+E106</f>
        <v>0</v>
      </c>
      <c r="F109" s="111">
        <f t="shared" si="39"/>
        <v>0</v>
      </c>
      <c r="G109" s="111">
        <f t="shared" si="39"/>
        <v>0</v>
      </c>
      <c r="H109" s="111">
        <f t="shared" si="39"/>
        <v>0</v>
      </c>
      <c r="I109" s="111">
        <f t="shared" si="39"/>
        <v>0</v>
      </c>
      <c r="J109" s="111">
        <f t="shared" si="39"/>
        <v>0</v>
      </c>
      <c r="K109" s="111">
        <f t="shared" si="39"/>
        <v>0</v>
      </c>
      <c r="L109" s="111">
        <f t="shared" si="39"/>
        <v>0</v>
      </c>
      <c r="M109" s="111">
        <f t="shared" si="39"/>
        <v>0</v>
      </c>
      <c r="N109" s="111">
        <f t="shared" si="39"/>
        <v>0</v>
      </c>
      <c r="O109" s="111">
        <f t="shared" si="39"/>
        <v>0</v>
      </c>
      <c r="P109" s="111">
        <f t="shared" si="39"/>
        <v>0</v>
      </c>
      <c r="Q109" s="111">
        <f t="shared" si="39"/>
        <v>0</v>
      </c>
      <c r="R109" s="145"/>
      <c r="S109" s="126"/>
      <c r="T109" s="126"/>
      <c r="U109" s="126"/>
      <c r="V109" s="126"/>
      <c r="W109" s="126"/>
      <c r="X109" s="126"/>
      <c r="Y109" s="126"/>
      <c r="Z109" s="126"/>
      <c r="AA109" s="126"/>
      <c r="AB109" s="126"/>
      <c r="AC109" s="126"/>
      <c r="AD109" s="126"/>
      <c r="AE109" s="126"/>
    </row>
    <row r="110" spans="1:31" s="113" customFormat="1" x14ac:dyDescent="0.25">
      <c r="A110" s="202" t="s">
        <v>157</v>
      </c>
      <c r="B110" s="111">
        <f>SUM(D110:Q110)</f>
        <v>0</v>
      </c>
      <c r="C110" s="472"/>
      <c r="D110" s="154">
        <f t="shared" ref="D110" si="40">D111*D112*D113</f>
        <v>0</v>
      </c>
      <c r="E110" s="154">
        <f t="shared" ref="E110:Q110" si="41">E111*E112*E113</f>
        <v>0</v>
      </c>
      <c r="F110" s="154">
        <f t="shared" si="41"/>
        <v>0</v>
      </c>
      <c r="G110" s="154">
        <f t="shared" si="41"/>
        <v>0</v>
      </c>
      <c r="H110" s="154">
        <f t="shared" si="41"/>
        <v>0</v>
      </c>
      <c r="I110" s="154">
        <f t="shared" si="41"/>
        <v>0</v>
      </c>
      <c r="J110" s="154">
        <f t="shared" si="41"/>
        <v>0</v>
      </c>
      <c r="K110" s="154">
        <f t="shared" si="41"/>
        <v>0</v>
      </c>
      <c r="L110" s="154">
        <f t="shared" si="41"/>
        <v>0</v>
      </c>
      <c r="M110" s="154">
        <f t="shared" si="41"/>
        <v>0</v>
      </c>
      <c r="N110" s="154">
        <f t="shared" si="41"/>
        <v>0</v>
      </c>
      <c r="O110" s="154">
        <f t="shared" si="41"/>
        <v>0</v>
      </c>
      <c r="P110" s="154">
        <f t="shared" si="41"/>
        <v>0</v>
      </c>
      <c r="Q110" s="154">
        <f t="shared" si="41"/>
        <v>0</v>
      </c>
      <c r="R110" s="144"/>
      <c r="S110" s="195"/>
      <c r="T110" s="195"/>
      <c r="U110" s="195"/>
      <c r="V110" s="195"/>
      <c r="W110" s="195"/>
      <c r="X110" s="195"/>
      <c r="Y110" s="195"/>
      <c r="Z110" s="195"/>
      <c r="AA110" s="195"/>
      <c r="AB110" s="195"/>
      <c r="AC110" s="195"/>
      <c r="AD110" s="195"/>
      <c r="AE110" s="195"/>
    </row>
    <row r="111" spans="1:31" s="207" customFormat="1" ht="11.25" customHeight="1" x14ac:dyDescent="0.2">
      <c r="A111" s="203" t="s">
        <v>158</v>
      </c>
      <c r="B111" s="204" t="s">
        <v>130</v>
      </c>
      <c r="C111" s="472"/>
      <c r="D111" s="205">
        <v>0</v>
      </c>
      <c r="E111" s="205">
        <v>0</v>
      </c>
      <c r="F111" s="205">
        <v>0</v>
      </c>
      <c r="G111" s="205">
        <v>0</v>
      </c>
      <c r="H111" s="205">
        <v>0</v>
      </c>
      <c r="I111" s="205">
        <v>0</v>
      </c>
      <c r="J111" s="205">
        <v>0</v>
      </c>
      <c r="K111" s="205">
        <v>0</v>
      </c>
      <c r="L111" s="205">
        <v>0</v>
      </c>
      <c r="M111" s="205">
        <v>0</v>
      </c>
      <c r="N111" s="205">
        <v>0</v>
      </c>
      <c r="O111" s="205">
        <v>0</v>
      </c>
      <c r="P111" s="205">
        <v>0</v>
      </c>
      <c r="Q111" s="205">
        <v>0</v>
      </c>
      <c r="R111" s="206"/>
      <c r="S111" s="206"/>
      <c r="T111" s="206"/>
      <c r="U111" s="206"/>
      <c r="V111" s="206"/>
      <c r="W111" s="206"/>
      <c r="X111" s="206"/>
      <c r="Y111" s="206"/>
      <c r="Z111" s="206"/>
      <c r="AA111" s="206"/>
      <c r="AB111" s="206"/>
      <c r="AC111" s="206"/>
      <c r="AD111" s="206"/>
      <c r="AE111" s="206"/>
    </row>
    <row r="112" spans="1:31" s="207" customFormat="1" ht="11.25" customHeight="1" x14ac:dyDescent="0.2">
      <c r="A112" s="203" t="s">
        <v>159</v>
      </c>
      <c r="B112" s="204" t="s">
        <v>130</v>
      </c>
      <c r="C112" s="472"/>
      <c r="D112" s="205">
        <v>0</v>
      </c>
      <c r="E112" s="205">
        <v>0</v>
      </c>
      <c r="F112" s="205">
        <v>0</v>
      </c>
      <c r="G112" s="205">
        <v>0</v>
      </c>
      <c r="H112" s="205">
        <v>0</v>
      </c>
      <c r="I112" s="205">
        <v>0</v>
      </c>
      <c r="J112" s="205">
        <v>0</v>
      </c>
      <c r="K112" s="205">
        <v>0</v>
      </c>
      <c r="L112" s="205">
        <v>0</v>
      </c>
      <c r="M112" s="205">
        <v>0</v>
      </c>
      <c r="N112" s="205">
        <v>0</v>
      </c>
      <c r="O112" s="205">
        <v>0</v>
      </c>
      <c r="P112" s="205">
        <v>0</v>
      </c>
      <c r="Q112" s="205">
        <v>0</v>
      </c>
      <c r="R112" s="206"/>
      <c r="S112" s="206"/>
      <c r="T112" s="206"/>
      <c r="U112" s="206"/>
      <c r="V112" s="206"/>
      <c r="W112" s="206"/>
      <c r="X112" s="206"/>
      <c r="Y112" s="206"/>
      <c r="Z112" s="206"/>
      <c r="AA112" s="206"/>
      <c r="AB112" s="206"/>
      <c r="AC112" s="206"/>
      <c r="AD112" s="206"/>
      <c r="AE112" s="206"/>
    </row>
    <row r="113" spans="1:31" s="207" customFormat="1" ht="11.25" customHeight="1" x14ac:dyDescent="0.2">
      <c r="A113" s="203" t="s">
        <v>160</v>
      </c>
      <c r="B113" s="204" t="s">
        <v>130</v>
      </c>
      <c r="C113" s="472"/>
      <c r="D113" s="205">
        <v>0</v>
      </c>
      <c r="E113" s="205">
        <v>0</v>
      </c>
      <c r="F113" s="205">
        <v>0</v>
      </c>
      <c r="G113" s="205">
        <v>0</v>
      </c>
      <c r="H113" s="205">
        <v>0</v>
      </c>
      <c r="I113" s="205">
        <v>0</v>
      </c>
      <c r="J113" s="205">
        <v>0</v>
      </c>
      <c r="K113" s="205">
        <v>0</v>
      </c>
      <c r="L113" s="205">
        <v>0</v>
      </c>
      <c r="M113" s="205">
        <v>0</v>
      </c>
      <c r="N113" s="205">
        <v>0</v>
      </c>
      <c r="O113" s="205">
        <v>0</v>
      </c>
      <c r="P113" s="205">
        <v>0</v>
      </c>
      <c r="Q113" s="205">
        <v>0</v>
      </c>
      <c r="R113" s="206"/>
      <c r="S113" s="206"/>
      <c r="T113" s="206"/>
      <c r="U113" s="206"/>
      <c r="V113" s="206"/>
      <c r="W113" s="206"/>
      <c r="X113" s="206"/>
      <c r="Y113" s="206"/>
      <c r="Z113" s="206"/>
      <c r="AA113" s="206"/>
      <c r="AB113" s="206"/>
      <c r="AC113" s="206"/>
      <c r="AD113" s="206"/>
      <c r="AE113" s="206"/>
    </row>
    <row r="114" spans="1:31" s="113" customFormat="1" ht="15" customHeight="1" x14ac:dyDescent="0.25">
      <c r="A114" s="202" t="s">
        <v>161</v>
      </c>
      <c r="B114" s="111">
        <f>SUM(D114:Q114)</f>
        <v>0</v>
      </c>
      <c r="C114" s="472"/>
      <c r="D114" s="205">
        <v>0</v>
      </c>
      <c r="E114" s="205">
        <v>0</v>
      </c>
      <c r="F114" s="205">
        <v>0</v>
      </c>
      <c r="G114" s="205">
        <v>0</v>
      </c>
      <c r="H114" s="205">
        <v>0</v>
      </c>
      <c r="I114" s="205">
        <v>0</v>
      </c>
      <c r="J114" s="205">
        <v>0</v>
      </c>
      <c r="K114" s="205">
        <v>0</v>
      </c>
      <c r="L114" s="205">
        <v>0</v>
      </c>
      <c r="M114" s="205">
        <v>0</v>
      </c>
      <c r="N114" s="205">
        <v>0</v>
      </c>
      <c r="O114" s="205">
        <v>0</v>
      </c>
      <c r="P114" s="205">
        <v>0</v>
      </c>
      <c r="Q114" s="205">
        <v>0</v>
      </c>
      <c r="R114" s="144"/>
      <c r="S114" s="195"/>
      <c r="T114" s="195"/>
      <c r="U114" s="195"/>
      <c r="V114" s="195"/>
      <c r="W114" s="195"/>
      <c r="X114" s="195"/>
      <c r="Y114" s="195"/>
      <c r="Z114" s="195"/>
      <c r="AA114" s="195"/>
      <c r="AB114" s="195"/>
      <c r="AC114" s="195"/>
      <c r="AD114" s="195"/>
      <c r="AE114" s="195"/>
    </row>
    <row r="115" spans="1:31" s="107" customFormat="1" ht="15" customHeight="1" x14ac:dyDescent="0.25">
      <c r="A115" s="221" t="s">
        <v>162</v>
      </c>
      <c r="B115" s="111">
        <f>SUM(D115:Q115)</f>
        <v>0</v>
      </c>
      <c r="C115" s="472"/>
      <c r="D115" s="111">
        <f t="shared" ref="D115" si="42">D110+D114</f>
        <v>0</v>
      </c>
      <c r="E115" s="111">
        <f t="shared" ref="E115:Q115" si="43">E110+E114</f>
        <v>0</v>
      </c>
      <c r="F115" s="111">
        <f t="shared" si="43"/>
        <v>0</v>
      </c>
      <c r="G115" s="111">
        <f t="shared" si="43"/>
        <v>0</v>
      </c>
      <c r="H115" s="111">
        <f t="shared" si="43"/>
        <v>0</v>
      </c>
      <c r="I115" s="111">
        <f t="shared" si="43"/>
        <v>0</v>
      </c>
      <c r="J115" s="111">
        <f t="shared" si="43"/>
        <v>0</v>
      </c>
      <c r="K115" s="111">
        <f t="shared" si="43"/>
        <v>0</v>
      </c>
      <c r="L115" s="111">
        <f t="shared" si="43"/>
        <v>0</v>
      </c>
      <c r="M115" s="111">
        <f t="shared" si="43"/>
        <v>0</v>
      </c>
      <c r="N115" s="111">
        <f t="shared" si="43"/>
        <v>0</v>
      </c>
      <c r="O115" s="111">
        <f t="shared" si="43"/>
        <v>0</v>
      </c>
      <c r="P115" s="111">
        <f t="shared" si="43"/>
        <v>0</v>
      </c>
      <c r="Q115" s="111">
        <f t="shared" si="43"/>
        <v>0</v>
      </c>
      <c r="R115" s="145"/>
      <c r="S115" s="126"/>
      <c r="T115" s="126"/>
      <c r="U115" s="126"/>
      <c r="V115" s="126"/>
      <c r="W115" s="126"/>
      <c r="X115" s="126"/>
      <c r="Y115" s="126"/>
      <c r="Z115" s="126"/>
      <c r="AA115" s="126"/>
      <c r="AB115" s="126"/>
      <c r="AC115" s="126"/>
      <c r="AD115" s="126"/>
      <c r="AE115" s="126"/>
    </row>
    <row r="116" spans="1:31" ht="15" customHeight="1" x14ac:dyDescent="0.3">
      <c r="A116" s="202" t="s">
        <v>163</v>
      </c>
      <c r="B116" s="111">
        <f>SUM(D116:Q116)</f>
        <v>0</v>
      </c>
      <c r="C116" s="472"/>
      <c r="D116" s="154">
        <f t="shared" ref="D116" si="44">D117*D118</f>
        <v>0</v>
      </c>
      <c r="E116" s="154">
        <f t="shared" ref="E116:Q116" si="45">E117*E118</f>
        <v>0</v>
      </c>
      <c r="F116" s="154">
        <f t="shared" si="45"/>
        <v>0</v>
      </c>
      <c r="G116" s="154">
        <f t="shared" si="45"/>
        <v>0</v>
      </c>
      <c r="H116" s="154">
        <f t="shared" si="45"/>
        <v>0</v>
      </c>
      <c r="I116" s="154">
        <f t="shared" si="45"/>
        <v>0</v>
      </c>
      <c r="J116" s="154">
        <f t="shared" si="45"/>
        <v>0</v>
      </c>
      <c r="K116" s="154">
        <f t="shared" si="45"/>
        <v>0</v>
      </c>
      <c r="L116" s="154">
        <f t="shared" si="45"/>
        <v>0</v>
      </c>
      <c r="M116" s="154">
        <f t="shared" si="45"/>
        <v>0</v>
      </c>
      <c r="N116" s="154">
        <f t="shared" si="45"/>
        <v>0</v>
      </c>
      <c r="O116" s="154">
        <f t="shared" si="45"/>
        <v>0</v>
      </c>
      <c r="P116" s="154">
        <f t="shared" si="45"/>
        <v>0</v>
      </c>
      <c r="Q116" s="154">
        <f t="shared" si="45"/>
        <v>0</v>
      </c>
    </row>
    <row r="117" spans="1:31" s="207" customFormat="1" ht="11.25" customHeight="1" x14ac:dyDescent="0.2">
      <c r="A117" s="203" t="s">
        <v>164</v>
      </c>
      <c r="B117" s="204" t="s">
        <v>130</v>
      </c>
      <c r="C117" s="472"/>
      <c r="D117" s="205">
        <v>0</v>
      </c>
      <c r="E117" s="205">
        <v>0</v>
      </c>
      <c r="F117" s="205">
        <v>0</v>
      </c>
      <c r="G117" s="205">
        <v>0</v>
      </c>
      <c r="H117" s="205">
        <v>0</v>
      </c>
      <c r="I117" s="205">
        <v>0</v>
      </c>
      <c r="J117" s="205">
        <v>0</v>
      </c>
      <c r="K117" s="205">
        <v>0</v>
      </c>
      <c r="L117" s="205">
        <v>0</v>
      </c>
      <c r="M117" s="205">
        <v>0</v>
      </c>
      <c r="N117" s="205">
        <v>0</v>
      </c>
      <c r="O117" s="205">
        <v>0</v>
      </c>
      <c r="P117" s="205">
        <v>0</v>
      </c>
      <c r="Q117" s="205">
        <v>0</v>
      </c>
      <c r="R117" s="206"/>
      <c r="S117" s="206"/>
      <c r="T117" s="206"/>
      <c r="U117" s="206"/>
      <c r="V117" s="206"/>
      <c r="W117" s="206"/>
      <c r="X117" s="206"/>
      <c r="Y117" s="206"/>
      <c r="Z117" s="206"/>
      <c r="AA117" s="206"/>
      <c r="AB117" s="206"/>
      <c r="AC117" s="206"/>
      <c r="AD117" s="206"/>
      <c r="AE117" s="206"/>
    </row>
    <row r="118" spans="1:31" s="207" customFormat="1" ht="11.25" customHeight="1" x14ac:dyDescent="0.2">
      <c r="A118" s="203" t="s">
        <v>131</v>
      </c>
      <c r="B118" s="204" t="s">
        <v>130</v>
      </c>
      <c r="C118" s="472"/>
      <c r="D118" s="205">
        <v>0</v>
      </c>
      <c r="E118" s="205">
        <v>0</v>
      </c>
      <c r="F118" s="205">
        <v>0</v>
      </c>
      <c r="G118" s="205">
        <v>0</v>
      </c>
      <c r="H118" s="205">
        <v>0</v>
      </c>
      <c r="I118" s="205">
        <v>0</v>
      </c>
      <c r="J118" s="205">
        <v>0</v>
      </c>
      <c r="K118" s="205">
        <v>0</v>
      </c>
      <c r="L118" s="205">
        <v>0</v>
      </c>
      <c r="M118" s="205">
        <v>0</v>
      </c>
      <c r="N118" s="205">
        <v>0</v>
      </c>
      <c r="O118" s="205">
        <v>0</v>
      </c>
      <c r="P118" s="205">
        <v>0</v>
      </c>
      <c r="Q118" s="205">
        <v>0</v>
      </c>
      <c r="R118" s="206"/>
      <c r="S118" s="206"/>
      <c r="T118" s="206"/>
      <c r="U118" s="206"/>
      <c r="V118" s="206"/>
      <c r="W118" s="206"/>
      <c r="X118" s="206"/>
      <c r="Y118" s="206"/>
      <c r="Z118" s="206"/>
      <c r="AA118" s="206"/>
      <c r="AB118" s="206"/>
      <c r="AC118" s="206"/>
      <c r="AD118" s="206"/>
      <c r="AE118" s="206"/>
    </row>
    <row r="119" spans="1:31" ht="15" customHeight="1" x14ac:dyDescent="0.3">
      <c r="A119" s="202" t="s">
        <v>165</v>
      </c>
      <c r="B119" s="111">
        <f>SUM(D119:Q119)</f>
        <v>0</v>
      </c>
      <c r="C119" s="472"/>
      <c r="D119" s="205">
        <v>0</v>
      </c>
      <c r="E119" s="205">
        <v>0</v>
      </c>
      <c r="F119" s="205">
        <v>0</v>
      </c>
      <c r="G119" s="205">
        <v>0</v>
      </c>
      <c r="H119" s="205">
        <v>0</v>
      </c>
      <c r="I119" s="205">
        <v>0</v>
      </c>
      <c r="J119" s="205">
        <v>0</v>
      </c>
      <c r="K119" s="205">
        <v>0</v>
      </c>
      <c r="L119" s="205">
        <v>0</v>
      </c>
      <c r="M119" s="205">
        <v>0</v>
      </c>
      <c r="N119" s="205">
        <v>0</v>
      </c>
      <c r="O119" s="205">
        <v>0</v>
      </c>
      <c r="P119" s="205">
        <v>0</v>
      </c>
      <c r="Q119" s="205">
        <v>0</v>
      </c>
    </row>
    <row r="120" spans="1:31" s="113" customFormat="1" ht="15" customHeight="1" x14ac:dyDescent="0.25">
      <c r="A120" s="202" t="s">
        <v>166</v>
      </c>
      <c r="B120" s="111">
        <f t="shared" ref="B120:B121" si="46">SUM(D120:Q120)</f>
        <v>0</v>
      </c>
      <c r="C120" s="472"/>
      <c r="D120" s="205">
        <v>0</v>
      </c>
      <c r="E120" s="205">
        <v>0</v>
      </c>
      <c r="F120" s="205">
        <v>0</v>
      </c>
      <c r="G120" s="205">
        <v>0</v>
      </c>
      <c r="H120" s="205">
        <v>0</v>
      </c>
      <c r="I120" s="205">
        <v>0</v>
      </c>
      <c r="J120" s="205">
        <v>0</v>
      </c>
      <c r="K120" s="205">
        <v>0</v>
      </c>
      <c r="L120" s="205">
        <v>0</v>
      </c>
      <c r="M120" s="205">
        <v>0</v>
      </c>
      <c r="N120" s="205">
        <v>0</v>
      </c>
      <c r="O120" s="205">
        <v>0</v>
      </c>
      <c r="P120" s="205">
        <v>0</v>
      </c>
      <c r="Q120" s="205">
        <v>0</v>
      </c>
      <c r="R120" s="144"/>
      <c r="S120" s="195"/>
      <c r="T120" s="195"/>
      <c r="U120" s="195"/>
      <c r="V120" s="195"/>
      <c r="W120" s="195"/>
      <c r="X120" s="195"/>
      <c r="Y120" s="195"/>
      <c r="Z120" s="195"/>
      <c r="AA120" s="195"/>
      <c r="AB120" s="195"/>
      <c r="AC120" s="195"/>
      <c r="AD120" s="195"/>
      <c r="AE120" s="195"/>
    </row>
    <row r="121" spans="1:31" s="103" customFormat="1" ht="24" x14ac:dyDescent="0.25">
      <c r="A121" s="210" t="s">
        <v>180</v>
      </c>
      <c r="B121" s="111">
        <f t="shared" si="46"/>
        <v>0</v>
      </c>
      <c r="C121" s="472"/>
      <c r="D121" s="205">
        <v>0</v>
      </c>
      <c r="E121" s="205">
        <v>0</v>
      </c>
      <c r="F121" s="205">
        <v>0</v>
      </c>
      <c r="G121" s="205">
        <v>0</v>
      </c>
      <c r="H121" s="205">
        <v>0</v>
      </c>
      <c r="I121" s="205">
        <v>0</v>
      </c>
      <c r="J121" s="205">
        <v>0</v>
      </c>
      <c r="K121" s="205">
        <v>0</v>
      </c>
      <c r="L121" s="205">
        <v>0</v>
      </c>
      <c r="M121" s="205">
        <v>0</v>
      </c>
      <c r="N121" s="205">
        <v>0</v>
      </c>
      <c r="O121" s="205">
        <v>0</v>
      </c>
      <c r="P121" s="205">
        <v>0</v>
      </c>
      <c r="Q121" s="205">
        <v>0</v>
      </c>
      <c r="R121" s="144"/>
      <c r="S121" s="195"/>
      <c r="T121" s="195"/>
      <c r="U121" s="195"/>
      <c r="V121" s="195"/>
      <c r="W121" s="195"/>
      <c r="X121" s="195"/>
      <c r="Y121" s="195"/>
      <c r="Z121" s="195"/>
      <c r="AA121" s="195"/>
      <c r="AB121" s="195"/>
      <c r="AC121" s="195"/>
      <c r="AD121" s="195"/>
      <c r="AE121" s="195"/>
    </row>
    <row r="122" spans="1:31" s="234" customFormat="1" ht="24" x14ac:dyDescent="0.25">
      <c r="A122" s="210" t="s">
        <v>180</v>
      </c>
      <c r="B122" s="111">
        <f>SUM(D122:Q122)</f>
        <v>0</v>
      </c>
      <c r="C122" s="472"/>
      <c r="D122" s="205">
        <v>0</v>
      </c>
      <c r="E122" s="205">
        <v>0</v>
      </c>
      <c r="F122" s="205">
        <v>0</v>
      </c>
      <c r="G122" s="205">
        <v>0</v>
      </c>
      <c r="H122" s="205">
        <v>0</v>
      </c>
      <c r="I122" s="205">
        <v>0</v>
      </c>
      <c r="J122" s="205">
        <v>0</v>
      </c>
      <c r="K122" s="205">
        <v>0</v>
      </c>
      <c r="L122" s="205">
        <v>0</v>
      </c>
      <c r="M122" s="205">
        <v>0</v>
      </c>
      <c r="N122" s="205">
        <v>0</v>
      </c>
      <c r="O122" s="205">
        <v>0</v>
      </c>
      <c r="P122" s="205">
        <v>0</v>
      </c>
      <c r="Q122" s="205">
        <v>0</v>
      </c>
      <c r="R122" s="233"/>
      <c r="S122" s="233"/>
      <c r="T122" s="233"/>
      <c r="U122" s="233"/>
      <c r="V122" s="233"/>
      <c r="W122" s="233"/>
      <c r="X122" s="233"/>
      <c r="Y122" s="233"/>
      <c r="Z122" s="233"/>
      <c r="AA122" s="233"/>
      <c r="AB122" s="233"/>
      <c r="AC122" s="233"/>
      <c r="AD122" s="233"/>
      <c r="AE122" s="233"/>
    </row>
    <row r="123" spans="1:31" s="219" customFormat="1" ht="30" customHeight="1" x14ac:dyDescent="0.3">
      <c r="A123" s="222" t="s">
        <v>168</v>
      </c>
      <c r="B123" s="111">
        <f>SUM(D123:Q123)</f>
        <v>0</v>
      </c>
      <c r="C123" s="472"/>
      <c r="D123" s="223">
        <f>D109+D115+D116+SUM(D119:D122)</f>
        <v>0</v>
      </c>
      <c r="E123" s="223">
        <f t="shared" ref="E123:Q123" si="47">E109+E115+E116+SUM(E119:E122)</f>
        <v>0</v>
      </c>
      <c r="F123" s="223">
        <f t="shared" si="47"/>
        <v>0</v>
      </c>
      <c r="G123" s="223">
        <f t="shared" si="47"/>
        <v>0</v>
      </c>
      <c r="H123" s="223">
        <f t="shared" si="47"/>
        <v>0</v>
      </c>
      <c r="I123" s="223">
        <f t="shared" si="47"/>
        <v>0</v>
      </c>
      <c r="J123" s="223">
        <f t="shared" si="47"/>
        <v>0</v>
      </c>
      <c r="K123" s="223">
        <f t="shared" si="47"/>
        <v>0</v>
      </c>
      <c r="L123" s="223">
        <f t="shared" si="47"/>
        <v>0</v>
      </c>
      <c r="M123" s="223">
        <f t="shared" si="47"/>
        <v>0</v>
      </c>
      <c r="N123" s="223">
        <f t="shared" si="47"/>
        <v>0</v>
      </c>
      <c r="O123" s="223">
        <f t="shared" si="47"/>
        <v>0</v>
      </c>
      <c r="P123" s="223">
        <f t="shared" si="47"/>
        <v>0</v>
      </c>
      <c r="Q123" s="223">
        <f t="shared" si="47"/>
        <v>0</v>
      </c>
      <c r="R123" s="217"/>
      <c r="S123" s="218"/>
      <c r="T123" s="218"/>
      <c r="U123" s="218"/>
      <c r="V123" s="218"/>
      <c r="W123" s="218"/>
      <c r="X123" s="218"/>
      <c r="Y123" s="218"/>
      <c r="Z123" s="218"/>
      <c r="AA123" s="218"/>
      <c r="AB123" s="218"/>
      <c r="AC123" s="218"/>
      <c r="AD123" s="218"/>
      <c r="AE123" s="218"/>
    </row>
    <row r="124" spans="1:31" s="227" customFormat="1" x14ac:dyDescent="0.25">
      <c r="A124" s="202" t="s">
        <v>169</v>
      </c>
      <c r="B124" s="111">
        <f>SUM(D124:Q124)</f>
        <v>0</v>
      </c>
      <c r="C124" s="472"/>
      <c r="D124" s="224">
        <v>0</v>
      </c>
      <c r="E124" s="224">
        <v>0</v>
      </c>
      <c r="F124" s="224">
        <v>0</v>
      </c>
      <c r="G124" s="224">
        <v>0</v>
      </c>
      <c r="H124" s="224">
        <v>0</v>
      </c>
      <c r="I124" s="224">
        <v>0</v>
      </c>
      <c r="J124" s="224">
        <v>0</v>
      </c>
      <c r="K124" s="224">
        <v>0</v>
      </c>
      <c r="L124" s="224">
        <v>0</v>
      </c>
      <c r="M124" s="224">
        <v>0</v>
      </c>
      <c r="N124" s="224">
        <v>0</v>
      </c>
      <c r="O124" s="224">
        <v>0</v>
      </c>
      <c r="P124" s="224">
        <v>0</v>
      </c>
      <c r="Q124" s="224">
        <v>0</v>
      </c>
      <c r="R124" s="225"/>
      <c r="S124" s="226"/>
      <c r="T124" s="226"/>
      <c r="U124" s="226"/>
      <c r="V124" s="226"/>
      <c r="W124" s="226"/>
      <c r="X124" s="226"/>
      <c r="Y124" s="226"/>
      <c r="Z124" s="226"/>
      <c r="AA124" s="226"/>
      <c r="AB124" s="226"/>
      <c r="AC124" s="226"/>
      <c r="AD124" s="226"/>
      <c r="AE124" s="226"/>
    </row>
    <row r="125" spans="1:31" s="219" customFormat="1" ht="32.25" customHeight="1" x14ac:dyDescent="0.3">
      <c r="A125" s="222" t="s">
        <v>170</v>
      </c>
      <c r="B125" s="111">
        <f>SUM(D125:Q125)</f>
        <v>0</v>
      </c>
      <c r="C125" s="473"/>
      <c r="D125" s="223">
        <f t="shared" ref="D125:Q125" si="48">D86-D123</f>
        <v>0</v>
      </c>
      <c r="E125" s="223">
        <f t="shared" si="48"/>
        <v>0</v>
      </c>
      <c r="F125" s="223">
        <f t="shared" si="48"/>
        <v>0</v>
      </c>
      <c r="G125" s="223">
        <f t="shared" si="48"/>
        <v>0</v>
      </c>
      <c r="H125" s="223">
        <f t="shared" si="48"/>
        <v>0</v>
      </c>
      <c r="I125" s="223">
        <f t="shared" si="48"/>
        <v>0</v>
      </c>
      <c r="J125" s="223">
        <f t="shared" si="48"/>
        <v>0</v>
      </c>
      <c r="K125" s="223">
        <f t="shared" si="48"/>
        <v>0</v>
      </c>
      <c r="L125" s="223">
        <f t="shared" si="48"/>
        <v>0</v>
      </c>
      <c r="M125" s="223">
        <f t="shared" si="48"/>
        <v>0</v>
      </c>
      <c r="N125" s="223">
        <f t="shared" si="48"/>
        <v>0</v>
      </c>
      <c r="O125" s="223">
        <f t="shared" si="48"/>
        <v>0</v>
      </c>
      <c r="P125" s="223">
        <f t="shared" si="48"/>
        <v>0</v>
      </c>
      <c r="Q125" s="223">
        <f t="shared" si="48"/>
        <v>0</v>
      </c>
      <c r="R125" s="217"/>
      <c r="S125" s="218"/>
      <c r="T125" s="218"/>
      <c r="U125" s="218"/>
      <c r="V125" s="218"/>
      <c r="W125" s="218"/>
      <c r="X125" s="218"/>
      <c r="Y125" s="218"/>
      <c r="Z125" s="218"/>
      <c r="AA125" s="218"/>
      <c r="AB125" s="218"/>
      <c r="AC125" s="218"/>
      <c r="AD125" s="218"/>
      <c r="AE125" s="218"/>
    </row>
    <row r="128" spans="1:31" ht="30.6" customHeight="1" x14ac:dyDescent="0.3">
      <c r="A128" s="494" t="s">
        <v>317</v>
      </c>
      <c r="B128" s="495"/>
      <c r="C128" s="495"/>
      <c r="D128" s="495"/>
      <c r="E128" s="495"/>
      <c r="F128" s="495"/>
      <c r="G128" s="495"/>
      <c r="H128" s="192"/>
      <c r="J128" s="192"/>
      <c r="K128" s="192"/>
      <c r="L128" s="192"/>
      <c r="M128" s="192"/>
    </row>
    <row r="129" spans="1:31" ht="15.6" x14ac:dyDescent="0.3">
      <c r="A129" s="235"/>
      <c r="B129" s="199" t="s">
        <v>99</v>
      </c>
      <c r="C129" s="199">
        <v>0</v>
      </c>
      <c r="D129" s="199">
        <v>1</v>
      </c>
      <c r="E129" s="199">
        <v>2</v>
      </c>
      <c r="F129" s="199">
        <v>3</v>
      </c>
      <c r="G129" s="199">
        <v>4</v>
      </c>
      <c r="H129" s="199">
        <v>5</v>
      </c>
      <c r="I129" s="199">
        <v>6</v>
      </c>
      <c r="J129" s="199">
        <v>7</v>
      </c>
      <c r="K129" s="199">
        <v>8</v>
      </c>
      <c r="L129" s="199">
        <v>9</v>
      </c>
      <c r="M129" s="199">
        <v>10</v>
      </c>
      <c r="N129" s="199">
        <v>11</v>
      </c>
      <c r="O129" s="199">
        <v>12</v>
      </c>
      <c r="P129" s="199">
        <v>13</v>
      </c>
      <c r="Q129" s="199">
        <v>14</v>
      </c>
      <c r="R129" s="155"/>
      <c r="S129"/>
      <c r="T129"/>
      <c r="U129"/>
      <c r="V129"/>
      <c r="W129"/>
      <c r="X129"/>
      <c r="Y129"/>
      <c r="Z129"/>
      <c r="AA129"/>
      <c r="AB129"/>
      <c r="AC129"/>
      <c r="AD129"/>
      <c r="AE129"/>
    </row>
    <row r="130" spans="1:31" ht="18" customHeight="1" x14ac:dyDescent="0.3">
      <c r="A130" s="236" t="s">
        <v>181</v>
      </c>
    </row>
    <row r="131" spans="1:31" ht="26.4" x14ac:dyDescent="0.3">
      <c r="A131" s="237" t="str">
        <f>Investitie!B78</f>
        <v>ASISTENŢĂ FINANCIARĂ NERAMBURSABILĂ SOLICITATĂ</v>
      </c>
      <c r="B131" s="111" t="e">
        <f>SUM(D131:G131)</f>
        <v>#DIV/0!</v>
      </c>
      <c r="C131" s="491"/>
      <c r="D131" s="120" t="e">
        <f>Investitie!F78</f>
        <v>#DIV/0!</v>
      </c>
      <c r="E131" s="120" t="e">
        <f>Investitie!G78</f>
        <v>#DIV/0!</v>
      </c>
      <c r="F131" s="120" t="e">
        <f>Investitie!H78</f>
        <v>#DIV/0!</v>
      </c>
      <c r="G131" s="120" t="e">
        <f>Investitie!I78</f>
        <v>#DIV/0!</v>
      </c>
      <c r="H131" s="238"/>
      <c r="I131" s="204"/>
      <c r="J131" s="238"/>
      <c r="K131" s="238"/>
      <c r="L131" s="238"/>
      <c r="M131" s="238"/>
      <c r="N131" s="154"/>
      <c r="O131" s="154"/>
      <c r="P131" s="154"/>
      <c r="Q131" s="154"/>
    </row>
    <row r="132" spans="1:31" ht="15.6" x14ac:dyDescent="0.3">
      <c r="A132" s="237" t="str">
        <f>Investitie!B80</f>
        <v>Surse proprii</v>
      </c>
      <c r="B132" s="111" t="e">
        <f>SUM(D132:G132)</f>
        <v>#DIV/0!</v>
      </c>
      <c r="C132" s="492"/>
      <c r="D132" s="120" t="e">
        <f>Investitie!F80</f>
        <v>#DIV/0!</v>
      </c>
      <c r="E132" s="120" t="e">
        <f>Investitie!G80</f>
        <v>#DIV/0!</v>
      </c>
      <c r="F132" s="120" t="e">
        <f>Investitie!H80</f>
        <v>#DIV/0!</v>
      </c>
      <c r="G132" s="120" t="e">
        <f>Investitie!I80</f>
        <v>#DIV/0!</v>
      </c>
      <c r="H132" s="238"/>
      <c r="I132" s="204"/>
      <c r="J132" s="238"/>
      <c r="K132" s="238"/>
      <c r="L132" s="238"/>
      <c r="M132" s="238"/>
      <c r="N132" s="154"/>
      <c r="O132" s="154"/>
      <c r="P132" s="154"/>
      <c r="Q132" s="154"/>
    </row>
    <row r="133" spans="1:31" ht="26.4" x14ac:dyDescent="0.3">
      <c r="A133" s="237" t="str">
        <f>Investitie!B81</f>
        <v>Contributie publica (veniturile nete actualizate, pentru proiecte generatoare de venit)</v>
      </c>
      <c r="B133" s="111">
        <f>SUM(D133:G133)</f>
        <v>0</v>
      </c>
      <c r="C133" s="492"/>
      <c r="D133" s="120">
        <f>Investitie!F81</f>
        <v>0</v>
      </c>
      <c r="E133" s="120">
        <f>Investitie!G81</f>
        <v>0</v>
      </c>
      <c r="F133" s="120">
        <f>Investitie!H81</f>
        <v>0</v>
      </c>
      <c r="G133" s="120">
        <f>Investitie!I81</f>
        <v>0</v>
      </c>
      <c r="H133" s="154"/>
      <c r="I133" s="204"/>
      <c r="J133" s="154"/>
      <c r="K133" s="154"/>
      <c r="L133" s="154"/>
      <c r="M133" s="154"/>
      <c r="N133" s="154"/>
      <c r="O133" s="154"/>
      <c r="P133" s="154"/>
      <c r="Q133" s="154"/>
    </row>
    <row r="134" spans="1:31" hidden="1" x14ac:dyDescent="0.3">
      <c r="A134" s="237"/>
      <c r="B134" s="111"/>
      <c r="C134" s="492"/>
      <c r="D134" s="120"/>
      <c r="E134" s="120"/>
      <c r="F134" s="120"/>
      <c r="G134" s="120"/>
      <c r="H134" s="154"/>
      <c r="I134" s="204"/>
      <c r="J134" s="154"/>
      <c r="K134" s="154"/>
      <c r="L134" s="154"/>
      <c r="M134" s="154"/>
      <c r="N134" s="154"/>
      <c r="O134" s="154"/>
      <c r="P134" s="154"/>
      <c r="Q134" s="154"/>
    </row>
    <row r="135" spans="1:31" x14ac:dyDescent="0.3">
      <c r="A135" s="237" t="str">
        <f>Investitie!B82</f>
        <v>Imprumuturi bancare (surse imprumutate)</v>
      </c>
      <c r="B135" s="111">
        <f>SUM(D135:G135)</f>
        <v>0</v>
      </c>
      <c r="C135" s="492"/>
      <c r="D135" s="120">
        <f>Investitie!F82</f>
        <v>0</v>
      </c>
      <c r="E135" s="120">
        <f>Investitie!G82</f>
        <v>0</v>
      </c>
      <c r="F135" s="120">
        <f>Investitie!H82</f>
        <v>0</v>
      </c>
      <c r="G135" s="120">
        <f>Investitie!I82</f>
        <v>0</v>
      </c>
      <c r="H135" s="154"/>
      <c r="I135" s="204"/>
      <c r="J135" s="154"/>
      <c r="K135" s="154"/>
      <c r="L135" s="154"/>
      <c r="M135" s="154"/>
      <c r="N135" s="154"/>
      <c r="O135" s="154"/>
      <c r="P135" s="154"/>
      <c r="Q135" s="154"/>
    </row>
    <row r="136" spans="1:31" s="1" customFormat="1" ht="26.4" x14ac:dyDescent="0.25">
      <c r="A136" s="239" t="s">
        <v>182</v>
      </c>
      <c r="B136" s="111" t="e">
        <f>SUM(B131:B135)</f>
        <v>#DIV/0!</v>
      </c>
      <c r="C136" s="492"/>
      <c r="D136" s="111" t="e">
        <f>SUM(D131:D135)</f>
        <v>#DIV/0!</v>
      </c>
      <c r="E136" s="111" t="e">
        <f>SUM(E131:E135)</f>
        <v>#DIV/0!</v>
      </c>
      <c r="F136" s="111" t="e">
        <f t="shared" ref="F136:G136" si="49">SUM(F131:F135)</f>
        <v>#DIV/0!</v>
      </c>
      <c r="G136" s="111" t="e">
        <f t="shared" si="49"/>
        <v>#DIV/0!</v>
      </c>
      <c r="H136" s="111"/>
      <c r="I136" s="240"/>
      <c r="J136" s="111"/>
      <c r="K136" s="111"/>
      <c r="L136" s="111"/>
      <c r="M136" s="111"/>
      <c r="N136" s="111"/>
      <c r="O136" s="111"/>
      <c r="P136" s="111"/>
      <c r="Q136" s="111"/>
      <c r="R136" s="241"/>
      <c r="S136" s="242"/>
      <c r="T136" s="242"/>
      <c r="U136" s="242"/>
      <c r="V136" s="242"/>
      <c r="W136" s="242"/>
      <c r="X136" s="242"/>
      <c r="Y136" s="242"/>
      <c r="Z136" s="242"/>
      <c r="AA136" s="242"/>
      <c r="AB136" s="242"/>
      <c r="AC136" s="242"/>
      <c r="AD136" s="242"/>
      <c r="AE136" s="242"/>
    </row>
    <row r="137" spans="1:31" s="1" customFormat="1" ht="13.2" x14ac:dyDescent="0.25">
      <c r="A137" s="236"/>
      <c r="B137" s="137"/>
      <c r="C137" s="492"/>
      <c r="D137" s="137"/>
      <c r="E137" s="137"/>
      <c r="F137" s="137"/>
      <c r="G137" s="137"/>
      <c r="H137" s="137"/>
      <c r="I137" s="243"/>
      <c r="J137" s="137"/>
      <c r="K137" s="137"/>
      <c r="L137" s="137"/>
      <c r="M137" s="137"/>
      <c r="N137" s="137"/>
      <c r="O137" s="137"/>
      <c r="P137" s="137"/>
      <c r="Q137" s="137"/>
      <c r="R137" s="241"/>
      <c r="S137" s="242"/>
      <c r="T137" s="242"/>
      <c r="U137" s="242"/>
      <c r="V137" s="242"/>
      <c r="W137" s="242"/>
      <c r="X137" s="242"/>
      <c r="Y137" s="242"/>
      <c r="Z137" s="242"/>
      <c r="AA137" s="242"/>
      <c r="AB137" s="242"/>
      <c r="AC137" s="242"/>
      <c r="AD137" s="242"/>
      <c r="AE137" s="242"/>
    </row>
    <row r="138" spans="1:31" s="1" customFormat="1" ht="13.2" x14ac:dyDescent="0.25">
      <c r="A138" s="236" t="s">
        <v>183</v>
      </c>
      <c r="B138" s="137"/>
      <c r="C138" s="492"/>
      <c r="D138" s="137"/>
      <c r="E138" s="137"/>
      <c r="F138" s="137"/>
      <c r="G138" s="137"/>
      <c r="H138" s="137"/>
      <c r="I138" s="243"/>
      <c r="J138" s="137"/>
      <c r="K138" s="137"/>
      <c r="L138" s="137"/>
      <c r="M138" s="137"/>
      <c r="N138" s="137"/>
      <c r="O138" s="137"/>
      <c r="P138" s="137"/>
      <c r="Q138" s="137"/>
      <c r="R138" s="241"/>
      <c r="S138" s="242"/>
      <c r="T138" s="242"/>
      <c r="U138" s="242"/>
      <c r="V138" s="242"/>
      <c r="W138" s="242"/>
      <c r="X138" s="242"/>
      <c r="Y138" s="242"/>
      <c r="Z138" s="242"/>
      <c r="AA138" s="242"/>
      <c r="AB138" s="242"/>
      <c r="AC138" s="242"/>
      <c r="AD138" s="242"/>
      <c r="AE138" s="242"/>
    </row>
    <row r="139" spans="1:31" x14ac:dyDescent="0.3">
      <c r="A139" s="237" t="s">
        <v>184</v>
      </c>
      <c r="B139" s="154">
        <f>SUM(D139:Q139)</f>
        <v>0</v>
      </c>
      <c r="C139" s="492"/>
      <c r="D139" s="120">
        <f>Investitie!F88</f>
        <v>0</v>
      </c>
      <c r="E139" s="120">
        <f>Investitie!G88</f>
        <v>0</v>
      </c>
      <c r="F139" s="120">
        <f>Investitie!H88</f>
        <v>0</v>
      </c>
      <c r="G139" s="120">
        <f>Investitie!I88</f>
        <v>0</v>
      </c>
      <c r="H139" s="120">
        <f>Investitie!J88</f>
        <v>0</v>
      </c>
      <c r="I139" s="120">
        <f>Investitie!K88</f>
        <v>0</v>
      </c>
      <c r="J139" s="120">
        <f>Investitie!L88</f>
        <v>0</v>
      </c>
      <c r="K139" s="120">
        <f>Investitie!M88</f>
        <v>0</v>
      </c>
      <c r="L139" s="120">
        <f>Investitie!N88</f>
        <v>0</v>
      </c>
      <c r="M139" s="120">
        <f>Investitie!O88</f>
        <v>0</v>
      </c>
      <c r="N139" s="120">
        <f>Investitie!P88</f>
        <v>0</v>
      </c>
      <c r="O139" s="120">
        <f>Investitie!Q88</f>
        <v>0</v>
      </c>
      <c r="P139" s="120">
        <f>Investitie!R88</f>
        <v>0</v>
      </c>
      <c r="Q139" s="120">
        <f>Investitie!S88</f>
        <v>0</v>
      </c>
    </row>
    <row r="140" spans="1:31" x14ac:dyDescent="0.3">
      <c r="A140" s="237" t="s">
        <v>185</v>
      </c>
      <c r="B140" s="154">
        <f>SUM(D140:Q140)</f>
        <v>0</v>
      </c>
      <c r="C140" s="492"/>
      <c r="D140" s="120">
        <f>Investitie!F89</f>
        <v>0</v>
      </c>
      <c r="E140" s="120">
        <f>Investitie!G89</f>
        <v>0</v>
      </c>
      <c r="F140" s="120">
        <f>Investitie!H89</f>
        <v>0</v>
      </c>
      <c r="G140" s="120">
        <f>Investitie!I89</f>
        <v>0</v>
      </c>
      <c r="H140" s="120">
        <f>Investitie!J89</f>
        <v>0</v>
      </c>
      <c r="I140" s="120">
        <f>Investitie!K89</f>
        <v>0</v>
      </c>
      <c r="J140" s="120">
        <f>Investitie!L89</f>
        <v>0</v>
      </c>
      <c r="K140" s="120">
        <f>Investitie!M89</f>
        <v>0</v>
      </c>
      <c r="L140" s="120">
        <f>Investitie!N89</f>
        <v>0</v>
      </c>
      <c r="M140" s="120">
        <f>Investitie!O89</f>
        <v>0</v>
      </c>
      <c r="N140" s="120">
        <f>Investitie!P89</f>
        <v>0</v>
      </c>
      <c r="O140" s="120">
        <f>Investitie!Q89</f>
        <v>0</v>
      </c>
      <c r="P140" s="120">
        <f>Investitie!R89</f>
        <v>0</v>
      </c>
      <c r="Q140" s="120">
        <f>Investitie!S89</f>
        <v>0</v>
      </c>
    </row>
    <row r="141" spans="1:31" s="1" customFormat="1" ht="26.4" x14ac:dyDescent="0.25">
      <c r="A141" s="239" t="s">
        <v>186</v>
      </c>
      <c r="B141" s="166">
        <f>SUM(D141:Q141)</f>
        <v>0</v>
      </c>
      <c r="C141" s="492"/>
      <c r="D141" s="111">
        <f>D140+D139</f>
        <v>0</v>
      </c>
      <c r="E141" s="111">
        <f t="shared" ref="E141:Q141" si="50">E140+E139</f>
        <v>0</v>
      </c>
      <c r="F141" s="111">
        <f t="shared" si="50"/>
        <v>0</v>
      </c>
      <c r="G141" s="111">
        <f t="shared" si="50"/>
        <v>0</v>
      </c>
      <c r="H141" s="111">
        <f t="shared" si="50"/>
        <v>0</v>
      </c>
      <c r="I141" s="111">
        <f t="shared" si="50"/>
        <v>0</v>
      </c>
      <c r="J141" s="111">
        <f t="shared" si="50"/>
        <v>0</v>
      </c>
      <c r="K141" s="111">
        <f t="shared" si="50"/>
        <v>0</v>
      </c>
      <c r="L141" s="111">
        <f t="shared" si="50"/>
        <v>0</v>
      </c>
      <c r="M141" s="111">
        <f t="shared" si="50"/>
        <v>0</v>
      </c>
      <c r="N141" s="111">
        <f t="shared" si="50"/>
        <v>0</v>
      </c>
      <c r="O141" s="111">
        <f t="shared" si="50"/>
        <v>0</v>
      </c>
      <c r="P141" s="111">
        <f t="shared" si="50"/>
        <v>0</v>
      </c>
      <c r="Q141" s="111">
        <f t="shared" si="50"/>
        <v>0</v>
      </c>
      <c r="R141" s="241"/>
      <c r="S141" s="242"/>
      <c r="T141" s="242"/>
      <c r="U141" s="242"/>
      <c r="V141" s="242"/>
      <c r="W141" s="242"/>
      <c r="X141" s="242"/>
      <c r="Y141" s="242"/>
      <c r="Z141" s="242"/>
      <c r="AA141" s="242"/>
      <c r="AB141" s="242"/>
      <c r="AC141" s="242"/>
      <c r="AD141" s="242"/>
      <c r="AE141" s="242"/>
    </row>
    <row r="142" spans="1:31" x14ac:dyDescent="0.3">
      <c r="C142" s="492"/>
    </row>
    <row r="143" spans="1:31" x14ac:dyDescent="0.3">
      <c r="A143" s="236" t="s">
        <v>187</v>
      </c>
      <c r="C143" s="492"/>
    </row>
    <row r="144" spans="1:31" ht="15.6" x14ac:dyDescent="0.3">
      <c r="A144" s="244" t="s">
        <v>188</v>
      </c>
      <c r="B144" s="111">
        <f>SUM(D144:G144)</f>
        <v>0</v>
      </c>
      <c r="C144" s="492"/>
      <c r="D144" s="367">
        <f>Investitie!F67</f>
        <v>0</v>
      </c>
      <c r="E144" s="367">
        <f>Investitie!G67</f>
        <v>0</v>
      </c>
      <c r="F144" s="367">
        <f>Investitie!H67</f>
        <v>0</v>
      </c>
      <c r="G144" s="367">
        <f>Investitie!I67</f>
        <v>0</v>
      </c>
      <c r="H144" s="192"/>
      <c r="J144" s="192"/>
      <c r="K144" s="192"/>
      <c r="L144" s="192"/>
      <c r="M144" s="192"/>
    </row>
    <row r="145" spans="1:17" ht="26.4" x14ac:dyDescent="0.3">
      <c r="A145" s="239" t="s">
        <v>189</v>
      </c>
      <c r="B145" s="165">
        <f t="shared" ref="B145:G145" si="51">B144</f>
        <v>0</v>
      </c>
      <c r="C145" s="492"/>
      <c r="D145" s="165">
        <f>D144</f>
        <v>0</v>
      </c>
      <c r="E145" s="165">
        <f t="shared" si="51"/>
        <v>0</v>
      </c>
      <c r="F145" s="165">
        <f t="shared" si="51"/>
        <v>0</v>
      </c>
      <c r="G145" s="165">
        <f t="shared" si="51"/>
        <v>0</v>
      </c>
    </row>
    <row r="146" spans="1:17" ht="26.4" x14ac:dyDescent="0.3">
      <c r="A146" s="239" t="s">
        <v>190</v>
      </c>
      <c r="B146" s="154">
        <f t="shared" ref="B146:Q146" si="52">B145+B141</f>
        <v>0</v>
      </c>
      <c r="C146" s="492"/>
      <c r="D146" s="154">
        <f>D145+D141</f>
        <v>0</v>
      </c>
      <c r="E146" s="154">
        <f>E145+E141</f>
        <v>0</v>
      </c>
      <c r="F146" s="154">
        <f t="shared" si="52"/>
        <v>0</v>
      </c>
      <c r="G146" s="154">
        <f t="shared" si="52"/>
        <v>0</v>
      </c>
      <c r="H146" s="154">
        <f t="shared" si="52"/>
        <v>0</v>
      </c>
      <c r="I146" s="154">
        <f t="shared" si="52"/>
        <v>0</v>
      </c>
      <c r="J146" s="154">
        <f t="shared" si="52"/>
        <v>0</v>
      </c>
      <c r="K146" s="154">
        <f t="shared" si="52"/>
        <v>0</v>
      </c>
      <c r="L146" s="154">
        <f t="shared" si="52"/>
        <v>0</v>
      </c>
      <c r="M146" s="154">
        <f t="shared" si="52"/>
        <v>0</v>
      </c>
      <c r="N146" s="154">
        <f t="shared" si="52"/>
        <v>0</v>
      </c>
      <c r="O146" s="154">
        <f t="shared" si="52"/>
        <v>0</v>
      </c>
      <c r="P146" s="154">
        <f t="shared" si="52"/>
        <v>0</v>
      </c>
      <c r="Q146" s="154">
        <f t="shared" si="52"/>
        <v>0</v>
      </c>
    </row>
    <row r="147" spans="1:17" ht="15.6" x14ac:dyDescent="0.3">
      <c r="A147" s="222" t="s">
        <v>191</v>
      </c>
      <c r="B147" s="154" t="e">
        <f>B136-B146</f>
        <v>#DIV/0!</v>
      </c>
      <c r="C147" s="492"/>
      <c r="D147" s="154" t="e">
        <f>D136-D146</f>
        <v>#DIV/0!</v>
      </c>
      <c r="E147" s="154" t="e">
        <f t="shared" ref="E147:Q147" si="53">E136-E146</f>
        <v>#DIV/0!</v>
      </c>
      <c r="F147" s="154" t="e">
        <f t="shared" si="53"/>
        <v>#DIV/0!</v>
      </c>
      <c r="G147" s="154" t="e">
        <f t="shared" si="53"/>
        <v>#DIV/0!</v>
      </c>
      <c r="H147" s="154">
        <f>H136-H146</f>
        <v>0</v>
      </c>
      <c r="I147" s="154">
        <f t="shared" si="53"/>
        <v>0</v>
      </c>
      <c r="J147" s="154">
        <f t="shared" si="53"/>
        <v>0</v>
      </c>
      <c r="K147" s="154">
        <f t="shared" si="53"/>
        <v>0</v>
      </c>
      <c r="L147" s="154">
        <f t="shared" si="53"/>
        <v>0</v>
      </c>
      <c r="M147" s="154">
        <f t="shared" si="53"/>
        <v>0</v>
      </c>
      <c r="N147" s="154">
        <f t="shared" si="53"/>
        <v>0</v>
      </c>
      <c r="O147" s="154">
        <f t="shared" si="53"/>
        <v>0</v>
      </c>
      <c r="P147" s="154">
        <f t="shared" si="53"/>
        <v>0</v>
      </c>
      <c r="Q147" s="154">
        <f t="shared" si="53"/>
        <v>0</v>
      </c>
    </row>
    <row r="148" spans="1:17" x14ac:dyDescent="0.3">
      <c r="C148" s="492"/>
    </row>
    <row r="149" spans="1:17" ht="15.6" x14ac:dyDescent="0.3">
      <c r="A149" s="222" t="s">
        <v>192</v>
      </c>
      <c r="B149" s="154" t="e">
        <f>B125+B147</f>
        <v>#DIV/0!</v>
      </c>
      <c r="C149" s="486"/>
      <c r="D149" s="154" t="e">
        <f>D125+D147</f>
        <v>#DIV/0!</v>
      </c>
      <c r="E149" s="154" t="e">
        <f t="shared" ref="E149:Q149" si="54">E125+E147</f>
        <v>#DIV/0!</v>
      </c>
      <c r="F149" s="154" t="e">
        <f t="shared" si="54"/>
        <v>#DIV/0!</v>
      </c>
      <c r="G149" s="154" t="e">
        <f t="shared" si="54"/>
        <v>#DIV/0!</v>
      </c>
      <c r="H149" s="154">
        <f t="shared" si="54"/>
        <v>0</v>
      </c>
      <c r="I149" s="154">
        <f t="shared" si="54"/>
        <v>0</v>
      </c>
      <c r="J149" s="154">
        <f t="shared" si="54"/>
        <v>0</v>
      </c>
      <c r="K149" s="154">
        <f t="shared" si="54"/>
        <v>0</v>
      </c>
      <c r="L149" s="154">
        <f t="shared" si="54"/>
        <v>0</v>
      </c>
      <c r="M149" s="154">
        <f t="shared" si="54"/>
        <v>0</v>
      </c>
      <c r="N149" s="154">
        <f t="shared" si="54"/>
        <v>0</v>
      </c>
      <c r="O149" s="154">
        <f t="shared" si="54"/>
        <v>0</v>
      </c>
      <c r="P149" s="154">
        <f t="shared" si="54"/>
        <v>0</v>
      </c>
      <c r="Q149" s="154">
        <f t="shared" si="54"/>
        <v>0</v>
      </c>
    </row>
    <row r="150" spans="1:17" x14ac:dyDescent="0.3">
      <c r="A150" s="200" t="s">
        <v>193</v>
      </c>
      <c r="B150" s="154" t="s">
        <v>194</v>
      </c>
      <c r="C150" s="245"/>
      <c r="D150" s="154">
        <f>C151</f>
        <v>0</v>
      </c>
      <c r="E150" s="154" t="e">
        <f t="shared" ref="E150:Q150" si="55">D151</f>
        <v>#DIV/0!</v>
      </c>
      <c r="F150" s="154" t="e">
        <f t="shared" si="55"/>
        <v>#DIV/0!</v>
      </c>
      <c r="G150" s="154" t="e">
        <f t="shared" si="55"/>
        <v>#DIV/0!</v>
      </c>
      <c r="H150" s="154" t="e">
        <f t="shared" si="55"/>
        <v>#DIV/0!</v>
      </c>
      <c r="I150" s="154" t="e">
        <f t="shared" si="55"/>
        <v>#DIV/0!</v>
      </c>
      <c r="J150" s="154" t="e">
        <f t="shared" si="55"/>
        <v>#DIV/0!</v>
      </c>
      <c r="K150" s="154" t="e">
        <f t="shared" si="55"/>
        <v>#DIV/0!</v>
      </c>
      <c r="L150" s="154" t="e">
        <f t="shared" si="55"/>
        <v>#DIV/0!</v>
      </c>
      <c r="M150" s="154" t="e">
        <f t="shared" si="55"/>
        <v>#DIV/0!</v>
      </c>
      <c r="N150" s="154" t="e">
        <f t="shared" si="55"/>
        <v>#DIV/0!</v>
      </c>
      <c r="O150" s="154" t="e">
        <f t="shared" si="55"/>
        <v>#DIV/0!</v>
      </c>
      <c r="P150" s="154" t="e">
        <f t="shared" si="55"/>
        <v>#DIV/0!</v>
      </c>
      <c r="Q150" s="154" t="e">
        <f t="shared" si="55"/>
        <v>#DIV/0!</v>
      </c>
    </row>
    <row r="151" spans="1:17" x14ac:dyDescent="0.3">
      <c r="A151" s="200" t="s">
        <v>195</v>
      </c>
      <c r="B151" s="154" t="s">
        <v>194</v>
      </c>
      <c r="C151" s="154">
        <f>C150+C149</f>
        <v>0</v>
      </c>
      <c r="D151" s="154" t="e">
        <f>D150+D149</f>
        <v>#DIV/0!</v>
      </c>
      <c r="E151" s="154" t="e">
        <f t="shared" ref="E151:Q151" si="56">E150+E149</f>
        <v>#DIV/0!</v>
      </c>
      <c r="F151" s="154" t="e">
        <f t="shared" si="56"/>
        <v>#DIV/0!</v>
      </c>
      <c r="G151" s="154" t="e">
        <f t="shared" si="56"/>
        <v>#DIV/0!</v>
      </c>
      <c r="H151" s="154" t="e">
        <f t="shared" si="56"/>
        <v>#DIV/0!</v>
      </c>
      <c r="I151" s="154" t="e">
        <f t="shared" si="56"/>
        <v>#DIV/0!</v>
      </c>
      <c r="J151" s="154" t="e">
        <f t="shared" si="56"/>
        <v>#DIV/0!</v>
      </c>
      <c r="K151" s="154" t="e">
        <f t="shared" si="56"/>
        <v>#DIV/0!</v>
      </c>
      <c r="L151" s="154" t="e">
        <f t="shared" si="56"/>
        <v>#DIV/0!</v>
      </c>
      <c r="M151" s="154" t="e">
        <f t="shared" si="56"/>
        <v>#DIV/0!</v>
      </c>
      <c r="N151" s="154" t="e">
        <f t="shared" si="56"/>
        <v>#DIV/0!</v>
      </c>
      <c r="O151" s="154" t="e">
        <f t="shared" si="56"/>
        <v>#DIV/0!</v>
      </c>
      <c r="P151" s="154" t="e">
        <f t="shared" si="56"/>
        <v>#DIV/0!</v>
      </c>
      <c r="Q151" s="154" t="e">
        <f t="shared" si="56"/>
        <v>#DIV/0!</v>
      </c>
    </row>
  </sheetData>
  <mergeCells count="12">
    <mergeCell ref="C7:C62"/>
    <mergeCell ref="A1:Q1"/>
    <mergeCell ref="A3:Q3"/>
    <mergeCell ref="A4:Q4"/>
    <mergeCell ref="A5:L5"/>
    <mergeCell ref="A65:Q65"/>
    <mergeCell ref="A67:H67"/>
    <mergeCell ref="D68:Q68"/>
    <mergeCell ref="C70:C125"/>
    <mergeCell ref="C131:C149"/>
    <mergeCell ref="A66:Q66"/>
    <mergeCell ref="A128:G1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56"/>
  <sheetViews>
    <sheetView topLeftCell="A23" workbookViewId="0">
      <selection activeCell="F38" sqref="F38"/>
    </sheetView>
  </sheetViews>
  <sheetFormatPr defaultColWidth="8.88671875" defaultRowHeight="14.4" x14ac:dyDescent="0.3"/>
  <cols>
    <col min="1" max="1" width="45.6640625" style="228" customWidth="1"/>
    <col min="2" max="2" width="15.44140625" style="137" customWidth="1"/>
    <col min="3" max="3" width="15.44140625" style="86" hidden="1" customWidth="1"/>
    <col min="4" max="8" width="15.44140625" style="86" customWidth="1"/>
    <col min="9" max="9" width="15.44140625" style="191" customWidth="1"/>
    <col min="10" max="17" width="15.44140625" style="86" customWidth="1"/>
    <col min="18" max="18" width="9.109375" style="155" customWidth="1"/>
  </cols>
  <sheetData>
    <row r="1" spans="1:18" ht="28.5" customHeight="1" x14ac:dyDescent="0.3">
      <c r="A1" s="496" t="s">
        <v>312</v>
      </c>
      <c r="B1" s="496"/>
      <c r="C1" s="496"/>
      <c r="D1" s="496"/>
      <c r="J1" s="192"/>
      <c r="K1" s="192"/>
      <c r="L1" s="192"/>
      <c r="M1" s="192"/>
    </row>
    <row r="2" spans="1:18" ht="27.75" customHeight="1" x14ac:dyDescent="0.3">
      <c r="A2" s="499" t="s">
        <v>196</v>
      </c>
      <c r="B2" s="499"/>
      <c r="C2" s="499"/>
      <c r="D2" s="499"/>
      <c r="E2" s="499"/>
      <c r="F2" s="499"/>
      <c r="G2" s="499"/>
      <c r="H2" s="499"/>
      <c r="I2" s="86"/>
    </row>
    <row r="3" spans="1:18" s="103" customFormat="1" ht="16.5" customHeight="1" x14ac:dyDescent="0.25">
      <c r="A3" s="246"/>
      <c r="B3" s="247"/>
      <c r="C3" s="247"/>
      <c r="D3" s="248"/>
      <c r="E3" s="248"/>
      <c r="F3" s="249"/>
      <c r="G3" s="248"/>
      <c r="H3" s="248"/>
      <c r="I3" s="248"/>
      <c r="J3" s="247"/>
      <c r="K3" s="247"/>
      <c r="L3" s="247"/>
      <c r="M3" s="247"/>
      <c r="N3" s="144"/>
      <c r="O3" s="144"/>
      <c r="P3" s="144"/>
      <c r="Q3" s="144"/>
      <c r="R3" s="161"/>
    </row>
    <row r="4" spans="1:18" s="103" customFormat="1" ht="16.8" customHeight="1" x14ac:dyDescent="0.3">
      <c r="A4" s="500"/>
      <c r="B4" s="501"/>
      <c r="C4" s="501"/>
      <c r="D4" s="501"/>
      <c r="E4" s="501"/>
      <c r="F4" s="501"/>
      <c r="G4" s="501"/>
      <c r="H4" s="501"/>
      <c r="I4" s="501"/>
      <c r="J4" s="501"/>
      <c r="K4" s="501"/>
      <c r="L4" s="501"/>
      <c r="M4" s="501"/>
      <c r="N4" s="144"/>
      <c r="O4" s="144"/>
      <c r="P4" s="144"/>
      <c r="Q4" s="144"/>
      <c r="R4" s="161"/>
    </row>
    <row r="5" spans="1:18" s="103" customFormat="1" ht="25.5" customHeight="1" x14ac:dyDescent="0.3">
      <c r="A5" s="250"/>
      <c r="B5" s="251"/>
      <c r="C5" s="252"/>
      <c r="D5" s="502" t="s">
        <v>311</v>
      </c>
      <c r="E5" s="502"/>
      <c r="F5" s="502"/>
      <c r="G5" s="502"/>
      <c r="H5" s="502"/>
      <c r="I5" s="502"/>
      <c r="J5" s="502"/>
      <c r="K5" s="502"/>
      <c r="L5" s="502"/>
      <c r="M5" s="502"/>
      <c r="N5" s="502"/>
      <c r="O5" s="502"/>
      <c r="P5" s="502"/>
      <c r="Q5" s="502"/>
      <c r="R5" s="161"/>
    </row>
    <row r="6" spans="1:18" s="103" customFormat="1" x14ac:dyDescent="0.3">
      <c r="A6" s="198" t="s">
        <v>197</v>
      </c>
      <c r="B6" s="199" t="s">
        <v>99</v>
      </c>
      <c r="C6" s="199">
        <v>0</v>
      </c>
      <c r="D6" s="199">
        <v>1</v>
      </c>
      <c r="E6" s="199">
        <v>2</v>
      </c>
      <c r="F6" s="199">
        <v>3</v>
      </c>
      <c r="G6" s="199">
        <v>4</v>
      </c>
      <c r="H6" s="199">
        <v>5</v>
      </c>
      <c r="I6" s="199">
        <v>6</v>
      </c>
      <c r="J6" s="199">
        <v>7</v>
      </c>
      <c r="K6" s="199">
        <v>8</v>
      </c>
      <c r="L6" s="199">
        <v>9</v>
      </c>
      <c r="M6" s="199">
        <v>10</v>
      </c>
      <c r="N6" s="199">
        <v>11</v>
      </c>
      <c r="O6" s="199">
        <v>12</v>
      </c>
      <c r="P6" s="199">
        <v>13</v>
      </c>
      <c r="Q6" s="199">
        <v>14</v>
      </c>
      <c r="R6" s="161"/>
    </row>
    <row r="7" spans="1:18" s="103" customFormat="1" x14ac:dyDescent="0.3">
      <c r="A7" s="200" t="s">
        <v>129</v>
      </c>
      <c r="B7" s="201"/>
      <c r="C7" s="471"/>
      <c r="D7" s="201"/>
      <c r="E7" s="201"/>
      <c r="F7" s="201"/>
      <c r="G7" s="201"/>
      <c r="H7" s="201"/>
      <c r="I7" s="201"/>
      <c r="J7" s="201"/>
      <c r="K7" s="201"/>
      <c r="L7" s="201"/>
      <c r="M7" s="201"/>
      <c r="N7" s="201"/>
      <c r="O7" s="201"/>
      <c r="P7" s="201"/>
      <c r="Q7" s="201"/>
      <c r="R7" s="161"/>
    </row>
    <row r="8" spans="1:18" s="103" customFormat="1" x14ac:dyDescent="0.25">
      <c r="A8" s="202" t="str">
        <f>'Proiectii financiare_V,Ch act'!A8</f>
        <v>Venituri din activitati specifice</v>
      </c>
      <c r="B8" s="111">
        <f t="shared" ref="B8:B10" si="0">SUM(D8:Q8)</f>
        <v>0</v>
      </c>
      <c r="C8" s="472"/>
      <c r="D8" s="154">
        <f>'Proiectii financiare_V,Ch act'!D71-'Proiectii financiare_V,Ch act'!D8</f>
        <v>0</v>
      </c>
      <c r="E8" s="154">
        <f>'Proiectii financiare_V,Ch act'!E71-'Proiectii financiare_V,Ch act'!E8</f>
        <v>0</v>
      </c>
      <c r="F8" s="154">
        <f>'Proiectii financiare_V,Ch act'!F71-'Proiectii financiare_V,Ch act'!F8</f>
        <v>0</v>
      </c>
      <c r="G8" s="154">
        <f>'Proiectii financiare_V,Ch act'!G71-'Proiectii financiare_V,Ch act'!G8</f>
        <v>0</v>
      </c>
      <c r="H8" s="154">
        <f>'Proiectii financiare_V,Ch act'!H71-'Proiectii financiare_V,Ch act'!H8</f>
        <v>0</v>
      </c>
      <c r="I8" s="154">
        <f>'Proiectii financiare_V,Ch act'!I71-'Proiectii financiare_V,Ch act'!I8</f>
        <v>0</v>
      </c>
      <c r="J8" s="154">
        <f>'Proiectii financiare_V,Ch act'!J71-'Proiectii financiare_V,Ch act'!J8</f>
        <v>0</v>
      </c>
      <c r="K8" s="154">
        <f>'Proiectii financiare_V,Ch act'!K71-'Proiectii financiare_V,Ch act'!K8</f>
        <v>0</v>
      </c>
      <c r="L8" s="154">
        <f>'Proiectii financiare_V,Ch act'!L71-'Proiectii financiare_V,Ch act'!L8</f>
        <v>0</v>
      </c>
      <c r="M8" s="154">
        <f>'Proiectii financiare_V,Ch act'!M71-'Proiectii financiare_V,Ch act'!M8</f>
        <v>0</v>
      </c>
      <c r="N8" s="154">
        <f>'Proiectii financiare_V,Ch act'!N71-'Proiectii financiare_V,Ch act'!N8</f>
        <v>0</v>
      </c>
      <c r="O8" s="154">
        <f>'Proiectii financiare_V,Ch act'!O71-'Proiectii financiare_V,Ch act'!O8</f>
        <v>0</v>
      </c>
      <c r="P8" s="154">
        <f>'Proiectii financiare_V,Ch act'!P71-'Proiectii financiare_V,Ch act'!P8</f>
        <v>0</v>
      </c>
      <c r="Q8" s="154">
        <f>'Proiectii financiare_V,Ch act'!Q71-'Proiectii financiare_V,Ch act'!Q8</f>
        <v>0</v>
      </c>
      <c r="R8" s="161"/>
    </row>
    <row r="9" spans="1:18" s="103" customFormat="1" x14ac:dyDescent="0.25">
      <c r="A9" s="198" t="str">
        <f>'Proiectii financiare_V,Ch act'!A11</f>
        <v>Alte venituri din activitatea de exploatare</v>
      </c>
      <c r="B9" s="111">
        <f t="shared" si="0"/>
        <v>0</v>
      </c>
      <c r="C9" s="472"/>
      <c r="D9" s="154">
        <f>'Proiectii financiare_V,Ch act'!D74-'Proiectii financiare_V,Ch act'!D11</f>
        <v>0</v>
      </c>
      <c r="E9" s="154">
        <f>'Proiectii financiare_V,Ch act'!E74-'Proiectii financiare_V,Ch act'!E11</f>
        <v>0</v>
      </c>
      <c r="F9" s="154">
        <f>'Proiectii financiare_V,Ch act'!F74-'Proiectii financiare_V,Ch act'!F11</f>
        <v>0</v>
      </c>
      <c r="G9" s="154">
        <f>'Proiectii financiare_V,Ch act'!G74-'Proiectii financiare_V,Ch act'!G11</f>
        <v>0</v>
      </c>
      <c r="H9" s="154">
        <f>'Proiectii financiare_V,Ch act'!H74-'Proiectii financiare_V,Ch act'!H11</f>
        <v>0</v>
      </c>
      <c r="I9" s="154">
        <f>'Proiectii financiare_V,Ch act'!I74-'Proiectii financiare_V,Ch act'!I11</f>
        <v>0</v>
      </c>
      <c r="J9" s="154">
        <f>'Proiectii financiare_V,Ch act'!J74-'Proiectii financiare_V,Ch act'!J11</f>
        <v>0</v>
      </c>
      <c r="K9" s="154">
        <f>'Proiectii financiare_V,Ch act'!K74-'Proiectii financiare_V,Ch act'!K11</f>
        <v>0</v>
      </c>
      <c r="L9" s="154">
        <f>'Proiectii financiare_V,Ch act'!L74-'Proiectii financiare_V,Ch act'!L11</f>
        <v>0</v>
      </c>
      <c r="M9" s="154">
        <f>'Proiectii financiare_V,Ch act'!M74-'Proiectii financiare_V,Ch act'!M11</f>
        <v>0</v>
      </c>
      <c r="N9" s="154">
        <f>'Proiectii financiare_V,Ch act'!N74-'Proiectii financiare_V,Ch act'!N11</f>
        <v>0</v>
      </c>
      <c r="O9" s="154">
        <f>'Proiectii financiare_V,Ch act'!O74-'Proiectii financiare_V,Ch act'!O11</f>
        <v>0</v>
      </c>
      <c r="P9" s="154">
        <f>'Proiectii financiare_V,Ch act'!P74-'Proiectii financiare_V,Ch act'!P11</f>
        <v>0</v>
      </c>
      <c r="Q9" s="154">
        <f>'Proiectii financiare_V,Ch act'!Q74-'Proiectii financiare_V,Ch act'!Q11</f>
        <v>0</v>
      </c>
      <c r="R9" s="161"/>
    </row>
    <row r="10" spans="1:18" s="103" customFormat="1" ht="15" customHeight="1" x14ac:dyDescent="0.25">
      <c r="A10" s="198" t="s">
        <v>198</v>
      </c>
      <c r="B10" s="111">
        <f t="shared" si="0"/>
        <v>0</v>
      </c>
      <c r="C10" s="472"/>
      <c r="D10" s="154">
        <f>'Proiectii financiare_V,Ch act'!D77-'Proiectii financiare_V,Ch act'!D14</f>
        <v>0</v>
      </c>
      <c r="E10" s="154">
        <f>'Proiectii financiare_V,Ch act'!E77-'Proiectii financiare_V,Ch act'!E14</f>
        <v>0</v>
      </c>
      <c r="F10" s="154">
        <f>'Proiectii financiare_V,Ch act'!F77-'Proiectii financiare_V,Ch act'!F14</f>
        <v>0</v>
      </c>
      <c r="G10" s="154">
        <f>'Proiectii financiare_V,Ch act'!G77-'Proiectii financiare_V,Ch act'!G14</f>
        <v>0</v>
      </c>
      <c r="H10" s="154">
        <f>'Proiectii financiare_V,Ch act'!H77-'Proiectii financiare_V,Ch act'!H14</f>
        <v>0</v>
      </c>
      <c r="I10" s="154">
        <f>'Proiectii financiare_V,Ch act'!I77-'Proiectii financiare_V,Ch act'!I14</f>
        <v>0</v>
      </c>
      <c r="J10" s="154">
        <f>'Proiectii financiare_V,Ch act'!J77-'Proiectii financiare_V,Ch act'!J14</f>
        <v>0</v>
      </c>
      <c r="K10" s="154">
        <f>'Proiectii financiare_V,Ch act'!K77-'Proiectii financiare_V,Ch act'!K14</f>
        <v>0</v>
      </c>
      <c r="L10" s="154">
        <f>'Proiectii financiare_V,Ch act'!L77-'Proiectii financiare_V,Ch act'!L14</f>
        <v>0</v>
      </c>
      <c r="M10" s="154">
        <f>'Proiectii financiare_V,Ch act'!M77-'Proiectii financiare_V,Ch act'!M14</f>
        <v>0</v>
      </c>
      <c r="N10" s="154">
        <f>'Proiectii financiare_V,Ch act'!N77-'Proiectii financiare_V,Ch act'!N14</f>
        <v>0</v>
      </c>
      <c r="O10" s="154">
        <f>'Proiectii financiare_V,Ch act'!O77-'Proiectii financiare_V,Ch act'!O14</f>
        <v>0</v>
      </c>
      <c r="P10" s="154">
        <f>'Proiectii financiare_V,Ch act'!P77-'Proiectii financiare_V,Ch act'!P14</f>
        <v>0</v>
      </c>
      <c r="Q10" s="154">
        <f>'Proiectii financiare_V,Ch act'!Q77-'Proiectii financiare_V,Ch act'!Q14</f>
        <v>0</v>
      </c>
      <c r="R10" s="161"/>
    </row>
    <row r="11" spans="1:18" s="103" customFormat="1" ht="19.5" customHeight="1" x14ac:dyDescent="0.25">
      <c r="A11" s="198" t="s">
        <v>133</v>
      </c>
      <c r="B11" s="111">
        <f t="shared" ref="B11" si="1">SUM(C11:Q11)</f>
        <v>0</v>
      </c>
      <c r="C11" s="472"/>
      <c r="D11" s="154">
        <f>'Proiectii financiare_V,Ch act'!D78-'Proiectii financiare_V,Ch act'!D15</f>
        <v>0</v>
      </c>
      <c r="E11" s="154">
        <f>'Proiectii financiare_V,Ch act'!E78-'Proiectii financiare_V,Ch act'!E15</f>
        <v>0</v>
      </c>
      <c r="F11" s="154">
        <f>'Proiectii financiare_V,Ch act'!F78-'Proiectii financiare_V,Ch act'!F15</f>
        <v>0</v>
      </c>
      <c r="G11" s="154">
        <f>'Proiectii financiare_V,Ch act'!G78-'Proiectii financiare_V,Ch act'!G15</f>
        <v>0</v>
      </c>
      <c r="H11" s="154">
        <f>'Proiectii financiare_V,Ch act'!H78-'Proiectii financiare_V,Ch act'!H15</f>
        <v>0</v>
      </c>
      <c r="I11" s="154">
        <f>'Proiectii financiare_V,Ch act'!I78-'Proiectii financiare_V,Ch act'!I15</f>
        <v>0</v>
      </c>
      <c r="J11" s="154">
        <f>'Proiectii financiare_V,Ch act'!J78-'Proiectii financiare_V,Ch act'!J15</f>
        <v>0</v>
      </c>
      <c r="K11" s="154">
        <f>'Proiectii financiare_V,Ch act'!K78-'Proiectii financiare_V,Ch act'!K15</f>
        <v>0</v>
      </c>
      <c r="L11" s="154">
        <f>'Proiectii financiare_V,Ch act'!L78-'Proiectii financiare_V,Ch act'!L15</f>
        <v>0</v>
      </c>
      <c r="M11" s="154">
        <f>'Proiectii financiare_V,Ch act'!M78-'Proiectii financiare_V,Ch act'!M15</f>
        <v>0</v>
      </c>
      <c r="N11" s="154">
        <f>'Proiectii financiare_V,Ch act'!N78-'Proiectii financiare_V,Ch act'!N15</f>
        <v>0</v>
      </c>
      <c r="O11" s="154">
        <f>'Proiectii financiare_V,Ch act'!O78-'Proiectii financiare_V,Ch act'!O15</f>
        <v>0</v>
      </c>
      <c r="P11" s="154">
        <f>'Proiectii financiare_V,Ch act'!P78-'Proiectii financiare_V,Ch act'!P15</f>
        <v>0</v>
      </c>
      <c r="Q11" s="154">
        <f>'Proiectii financiare_V,Ch act'!Q78-'Proiectii financiare_V,Ch act'!Q15</f>
        <v>0</v>
      </c>
      <c r="R11" s="161"/>
    </row>
    <row r="12" spans="1:18" s="103" customFormat="1" x14ac:dyDescent="0.25">
      <c r="A12" s="198" t="s">
        <v>175</v>
      </c>
      <c r="B12" s="111">
        <f t="shared" ref="B12:B19" si="2">SUM(D12:Q12)</f>
        <v>0</v>
      </c>
      <c r="C12" s="472"/>
      <c r="D12" s="154">
        <f>'Proiectii financiare_V,Ch act'!D79-'Proiectii financiare_V,Ch act'!D16</f>
        <v>0</v>
      </c>
      <c r="E12" s="154">
        <f>'Proiectii financiare_V,Ch act'!E79-'Proiectii financiare_V,Ch act'!E16</f>
        <v>0</v>
      </c>
      <c r="F12" s="154">
        <f>'Proiectii financiare_V,Ch act'!F79-'Proiectii financiare_V,Ch act'!F16</f>
        <v>0</v>
      </c>
      <c r="G12" s="154">
        <f>'Proiectii financiare_V,Ch act'!G79-'Proiectii financiare_V,Ch act'!G16</f>
        <v>0</v>
      </c>
      <c r="H12" s="154">
        <f>'Proiectii financiare_V,Ch act'!H79-'Proiectii financiare_V,Ch act'!H16</f>
        <v>0</v>
      </c>
      <c r="I12" s="154">
        <f>'Proiectii financiare_V,Ch act'!I79-'Proiectii financiare_V,Ch act'!I16</f>
        <v>0</v>
      </c>
      <c r="J12" s="154">
        <f>'Proiectii financiare_V,Ch act'!J79-'Proiectii financiare_V,Ch act'!J16</f>
        <v>0</v>
      </c>
      <c r="K12" s="154">
        <f>'Proiectii financiare_V,Ch act'!K79-'Proiectii financiare_V,Ch act'!K16</f>
        <v>0</v>
      </c>
      <c r="L12" s="154">
        <f>'Proiectii financiare_V,Ch act'!L79-'Proiectii financiare_V,Ch act'!L16</f>
        <v>0</v>
      </c>
      <c r="M12" s="154">
        <f>'Proiectii financiare_V,Ch act'!M79-'Proiectii financiare_V,Ch act'!M16</f>
        <v>0</v>
      </c>
      <c r="N12" s="154">
        <f>'Proiectii financiare_V,Ch act'!N79-'Proiectii financiare_V,Ch act'!N16</f>
        <v>0</v>
      </c>
      <c r="O12" s="154">
        <f>'Proiectii financiare_V,Ch act'!O79-'Proiectii financiare_V,Ch act'!O16</f>
        <v>0</v>
      </c>
      <c r="P12" s="154">
        <f>'Proiectii financiare_V,Ch act'!P79-'Proiectii financiare_V,Ch act'!P16</f>
        <v>0</v>
      </c>
      <c r="Q12" s="154">
        <f>'Proiectii financiare_V,Ch act'!Q79-'Proiectii financiare_V,Ch act'!Q16</f>
        <v>0</v>
      </c>
      <c r="R12" s="161"/>
    </row>
    <row r="13" spans="1:18" s="103" customFormat="1" x14ac:dyDescent="0.25">
      <c r="A13" s="198" t="s">
        <v>176</v>
      </c>
      <c r="B13" s="111">
        <f t="shared" si="2"/>
        <v>0</v>
      </c>
      <c r="C13" s="472"/>
      <c r="D13" s="154">
        <f>'Proiectii financiare_V,Ch act'!D80-'Proiectii financiare_V,Ch act'!D17</f>
        <v>0</v>
      </c>
      <c r="E13" s="154">
        <f>'Proiectii financiare_V,Ch act'!E80-'Proiectii financiare_V,Ch act'!E17</f>
        <v>0</v>
      </c>
      <c r="F13" s="154">
        <f>'Proiectii financiare_V,Ch act'!F80-'Proiectii financiare_V,Ch act'!F17</f>
        <v>0</v>
      </c>
      <c r="G13" s="154">
        <f>'Proiectii financiare_V,Ch act'!G80-'Proiectii financiare_V,Ch act'!G17</f>
        <v>0</v>
      </c>
      <c r="H13" s="154">
        <f>'Proiectii financiare_V,Ch act'!H80-'Proiectii financiare_V,Ch act'!H17</f>
        <v>0</v>
      </c>
      <c r="I13" s="154">
        <f>'Proiectii financiare_V,Ch act'!I80-'Proiectii financiare_V,Ch act'!I17</f>
        <v>0</v>
      </c>
      <c r="J13" s="154">
        <f>'Proiectii financiare_V,Ch act'!J80-'Proiectii financiare_V,Ch act'!J17</f>
        <v>0</v>
      </c>
      <c r="K13" s="154">
        <f>'Proiectii financiare_V,Ch act'!K80-'Proiectii financiare_V,Ch act'!K17</f>
        <v>0</v>
      </c>
      <c r="L13" s="154">
        <f>'Proiectii financiare_V,Ch act'!L80-'Proiectii financiare_V,Ch act'!L17</f>
        <v>0</v>
      </c>
      <c r="M13" s="154">
        <f>'Proiectii financiare_V,Ch act'!M80-'Proiectii financiare_V,Ch act'!M17</f>
        <v>0</v>
      </c>
      <c r="N13" s="154">
        <f>'Proiectii financiare_V,Ch act'!N80-'Proiectii financiare_V,Ch act'!N17</f>
        <v>0</v>
      </c>
      <c r="O13" s="154">
        <f>'Proiectii financiare_V,Ch act'!O80-'Proiectii financiare_V,Ch act'!O17</f>
        <v>0</v>
      </c>
      <c r="P13" s="154">
        <f>'Proiectii financiare_V,Ch act'!P80-'Proiectii financiare_V,Ch act'!P17</f>
        <v>0</v>
      </c>
      <c r="Q13" s="154">
        <f>'Proiectii financiare_V,Ch act'!Q80-'Proiectii financiare_V,Ch act'!Q17</f>
        <v>0</v>
      </c>
      <c r="R13" s="161"/>
    </row>
    <row r="14" spans="1:18" s="103" customFormat="1" ht="26.4" x14ac:dyDescent="0.25">
      <c r="A14" s="198" t="s">
        <v>136</v>
      </c>
      <c r="B14" s="111">
        <f t="shared" si="2"/>
        <v>0</v>
      </c>
      <c r="C14" s="472"/>
      <c r="D14" s="154">
        <f>'Proiectii financiare_V,Ch act'!D81-'Proiectii financiare_V,Ch act'!D18</f>
        <v>0</v>
      </c>
      <c r="E14" s="154">
        <f>'Proiectii financiare_V,Ch act'!E81-'Proiectii financiare_V,Ch act'!E18</f>
        <v>0</v>
      </c>
      <c r="F14" s="154">
        <f>'Proiectii financiare_V,Ch act'!F81-'Proiectii financiare_V,Ch act'!F18</f>
        <v>0</v>
      </c>
      <c r="G14" s="154">
        <f>'Proiectii financiare_V,Ch act'!G81-'Proiectii financiare_V,Ch act'!G18</f>
        <v>0</v>
      </c>
      <c r="H14" s="154">
        <f>'Proiectii financiare_V,Ch act'!H81-'Proiectii financiare_V,Ch act'!H18</f>
        <v>0</v>
      </c>
      <c r="I14" s="154">
        <f>'Proiectii financiare_V,Ch act'!I81-'Proiectii financiare_V,Ch act'!I18</f>
        <v>0</v>
      </c>
      <c r="J14" s="154">
        <f>'Proiectii financiare_V,Ch act'!J81-'Proiectii financiare_V,Ch act'!J18</f>
        <v>0</v>
      </c>
      <c r="K14" s="154">
        <f>'Proiectii financiare_V,Ch act'!K81-'Proiectii financiare_V,Ch act'!K18</f>
        <v>0</v>
      </c>
      <c r="L14" s="154">
        <f>'Proiectii financiare_V,Ch act'!L81-'Proiectii financiare_V,Ch act'!L18</f>
        <v>0</v>
      </c>
      <c r="M14" s="154">
        <f>'Proiectii financiare_V,Ch act'!M81-'Proiectii financiare_V,Ch act'!M18</f>
        <v>0</v>
      </c>
      <c r="N14" s="154">
        <f>'Proiectii financiare_V,Ch act'!N81-'Proiectii financiare_V,Ch act'!N18</f>
        <v>0</v>
      </c>
      <c r="O14" s="154">
        <f>'Proiectii financiare_V,Ch act'!O81-'Proiectii financiare_V,Ch act'!O18</f>
        <v>0</v>
      </c>
      <c r="P14" s="154">
        <f>'Proiectii financiare_V,Ch act'!P81-'Proiectii financiare_V,Ch act'!P18</f>
        <v>0</v>
      </c>
      <c r="Q14" s="154">
        <f>'Proiectii financiare_V,Ch act'!Q81-'Proiectii financiare_V,Ch act'!Q18</f>
        <v>0</v>
      </c>
      <c r="R14" s="161"/>
    </row>
    <row r="15" spans="1:18" s="103" customFormat="1" x14ac:dyDescent="0.25">
      <c r="A15" s="198" t="s">
        <v>137</v>
      </c>
      <c r="B15" s="111">
        <f t="shared" si="2"/>
        <v>0</v>
      </c>
      <c r="C15" s="472"/>
      <c r="D15" s="154">
        <f>'Proiectii financiare_V,Ch act'!D82-'Proiectii financiare_V,Ch act'!D19</f>
        <v>0</v>
      </c>
      <c r="E15" s="154">
        <f>'Proiectii financiare_V,Ch act'!E82-'Proiectii financiare_V,Ch act'!E19</f>
        <v>0</v>
      </c>
      <c r="F15" s="154">
        <f>'Proiectii financiare_V,Ch act'!F82-'Proiectii financiare_V,Ch act'!F19</f>
        <v>0</v>
      </c>
      <c r="G15" s="154">
        <f>'Proiectii financiare_V,Ch act'!G82-'Proiectii financiare_V,Ch act'!G19</f>
        <v>0</v>
      </c>
      <c r="H15" s="154">
        <f>'Proiectii financiare_V,Ch act'!H82-'Proiectii financiare_V,Ch act'!H19</f>
        <v>0</v>
      </c>
      <c r="I15" s="154">
        <f>'Proiectii financiare_V,Ch act'!I82-'Proiectii financiare_V,Ch act'!I19</f>
        <v>0</v>
      </c>
      <c r="J15" s="154">
        <f>'Proiectii financiare_V,Ch act'!J82-'Proiectii financiare_V,Ch act'!J19</f>
        <v>0</v>
      </c>
      <c r="K15" s="154">
        <f>'Proiectii financiare_V,Ch act'!K82-'Proiectii financiare_V,Ch act'!K19</f>
        <v>0</v>
      </c>
      <c r="L15" s="154">
        <f>'Proiectii financiare_V,Ch act'!L82-'Proiectii financiare_V,Ch act'!L19</f>
        <v>0</v>
      </c>
      <c r="M15" s="154">
        <f>'Proiectii financiare_V,Ch act'!M82-'Proiectii financiare_V,Ch act'!M19</f>
        <v>0</v>
      </c>
      <c r="N15" s="154">
        <f>'Proiectii financiare_V,Ch act'!N82-'Proiectii financiare_V,Ch act'!N19</f>
        <v>0</v>
      </c>
      <c r="O15" s="154">
        <f>'Proiectii financiare_V,Ch act'!O82-'Proiectii financiare_V,Ch act'!O19</f>
        <v>0</v>
      </c>
      <c r="P15" s="154">
        <f>'Proiectii financiare_V,Ch act'!P82-'Proiectii financiare_V,Ch act'!P19</f>
        <v>0</v>
      </c>
      <c r="Q15" s="154">
        <f>'Proiectii financiare_V,Ch act'!Q82-'Proiectii financiare_V,Ch act'!Q19</f>
        <v>0</v>
      </c>
      <c r="R15" s="161"/>
    </row>
    <row r="16" spans="1:18" s="103" customFormat="1" x14ac:dyDescent="0.25">
      <c r="A16" s="202" t="s">
        <v>199</v>
      </c>
      <c r="B16" s="111">
        <f t="shared" si="2"/>
        <v>0</v>
      </c>
      <c r="C16" s="472"/>
      <c r="D16" s="154">
        <f>'Proiectii financiare_V,Ch act'!D83-'Proiectii financiare_V,Ch act'!D20</f>
        <v>0</v>
      </c>
      <c r="E16" s="154">
        <f>'Proiectii financiare_V,Ch act'!E83-'Proiectii financiare_V,Ch act'!E20</f>
        <v>0</v>
      </c>
      <c r="F16" s="154">
        <f>'Proiectii financiare_V,Ch act'!F83-'Proiectii financiare_V,Ch act'!F20</f>
        <v>0</v>
      </c>
      <c r="G16" s="154">
        <f>'Proiectii financiare_V,Ch act'!G83-'Proiectii financiare_V,Ch act'!G20</f>
        <v>0</v>
      </c>
      <c r="H16" s="154">
        <f>'Proiectii financiare_V,Ch act'!H83-'Proiectii financiare_V,Ch act'!H20</f>
        <v>0</v>
      </c>
      <c r="I16" s="154">
        <f>'Proiectii financiare_V,Ch act'!I83-'Proiectii financiare_V,Ch act'!I20</f>
        <v>0</v>
      </c>
      <c r="J16" s="154">
        <f>'Proiectii financiare_V,Ch act'!J83-'Proiectii financiare_V,Ch act'!J20</f>
        <v>0</v>
      </c>
      <c r="K16" s="154">
        <f>'Proiectii financiare_V,Ch act'!K83-'Proiectii financiare_V,Ch act'!K20</f>
        <v>0</v>
      </c>
      <c r="L16" s="154">
        <f>'Proiectii financiare_V,Ch act'!L83-'Proiectii financiare_V,Ch act'!L20</f>
        <v>0</v>
      </c>
      <c r="M16" s="154">
        <f>'Proiectii financiare_V,Ch act'!M83-'Proiectii financiare_V,Ch act'!M20</f>
        <v>0</v>
      </c>
      <c r="N16" s="154">
        <f>'Proiectii financiare_V,Ch act'!N83-'Proiectii financiare_V,Ch act'!N20</f>
        <v>0</v>
      </c>
      <c r="O16" s="154">
        <f>'Proiectii financiare_V,Ch act'!O83-'Proiectii financiare_V,Ch act'!O20</f>
        <v>0</v>
      </c>
      <c r="P16" s="154">
        <f>'Proiectii financiare_V,Ch act'!P83-'Proiectii financiare_V,Ch act'!P20</f>
        <v>0</v>
      </c>
      <c r="Q16" s="154">
        <f>'Proiectii financiare_V,Ch act'!Q83-'Proiectii financiare_V,Ch act'!Q20</f>
        <v>0</v>
      </c>
      <c r="R16" s="161"/>
    </row>
    <row r="17" spans="1:18" s="103" customFormat="1" ht="24" x14ac:dyDescent="0.25">
      <c r="A17" s="212" t="s">
        <v>200</v>
      </c>
      <c r="B17" s="111">
        <f t="shared" si="2"/>
        <v>0</v>
      </c>
      <c r="C17" s="472"/>
      <c r="D17" s="253">
        <f>'Proiectii financiare_V,Ch act'!D84-'Proiectii financiare_V,Ch act'!D21</f>
        <v>0</v>
      </c>
      <c r="E17" s="253">
        <f>'Proiectii financiare_V,Ch act'!E84-'Proiectii financiare_V,Ch act'!E21</f>
        <v>0</v>
      </c>
      <c r="F17" s="253">
        <f>'Proiectii financiare_V,Ch act'!F84-'Proiectii financiare_V,Ch act'!F21</f>
        <v>0</v>
      </c>
      <c r="G17" s="253">
        <f>'Proiectii financiare_V,Ch act'!G84-'Proiectii financiare_V,Ch act'!G21</f>
        <v>0</v>
      </c>
      <c r="H17" s="253">
        <f>'Proiectii financiare_V,Ch act'!H84-'Proiectii financiare_V,Ch act'!H21</f>
        <v>0</v>
      </c>
      <c r="I17" s="253">
        <f>'Proiectii financiare_V,Ch act'!I84-'Proiectii financiare_V,Ch act'!I21</f>
        <v>0</v>
      </c>
      <c r="J17" s="253">
        <f>'Proiectii financiare_V,Ch act'!J84-'Proiectii financiare_V,Ch act'!J21</f>
        <v>0</v>
      </c>
      <c r="K17" s="253">
        <f>'Proiectii financiare_V,Ch act'!K84-'Proiectii financiare_V,Ch act'!K21</f>
        <v>0</v>
      </c>
      <c r="L17" s="253">
        <f>'Proiectii financiare_V,Ch act'!L84-'Proiectii financiare_V,Ch act'!L21</f>
        <v>0</v>
      </c>
      <c r="M17" s="253">
        <f>'Proiectii financiare_V,Ch act'!M84-'Proiectii financiare_V,Ch act'!M21</f>
        <v>0</v>
      </c>
      <c r="N17" s="253">
        <f>'Proiectii financiare_V,Ch act'!N84-'Proiectii financiare_V,Ch act'!N21</f>
        <v>0</v>
      </c>
      <c r="O17" s="253">
        <f>'Proiectii financiare_V,Ch act'!O84-'Proiectii financiare_V,Ch act'!O21</f>
        <v>0</v>
      </c>
      <c r="P17" s="253">
        <f>'Proiectii financiare_V,Ch act'!P84-'Proiectii financiare_V,Ch act'!P21</f>
        <v>0</v>
      </c>
      <c r="Q17" s="253">
        <f>'Proiectii financiare_V,Ch act'!Q84-'Proiectii financiare_V,Ch act'!Q21</f>
        <v>0</v>
      </c>
      <c r="R17" s="161"/>
    </row>
    <row r="18" spans="1:18" s="103" customFormat="1" ht="24" x14ac:dyDescent="0.25">
      <c r="A18" s="212" t="s">
        <v>201</v>
      </c>
      <c r="B18" s="111">
        <f t="shared" si="2"/>
        <v>0</v>
      </c>
      <c r="C18" s="472"/>
      <c r="D18" s="253">
        <f>'Proiectii financiare_V,Ch act'!D85-'Proiectii financiare_V,Ch act'!D22</f>
        <v>0</v>
      </c>
      <c r="E18" s="253">
        <f>'Proiectii financiare_V,Ch act'!E85-'Proiectii financiare_V,Ch act'!E22</f>
        <v>0</v>
      </c>
      <c r="F18" s="253">
        <f>'Proiectii financiare_V,Ch act'!F85-'Proiectii financiare_V,Ch act'!F22</f>
        <v>0</v>
      </c>
      <c r="G18" s="253">
        <f>'Proiectii financiare_V,Ch act'!G85-'Proiectii financiare_V,Ch act'!G22</f>
        <v>0</v>
      </c>
      <c r="H18" s="253">
        <f>'Proiectii financiare_V,Ch act'!H85-'Proiectii financiare_V,Ch act'!H22</f>
        <v>0</v>
      </c>
      <c r="I18" s="253">
        <f>'Proiectii financiare_V,Ch act'!I85-'Proiectii financiare_V,Ch act'!I22</f>
        <v>0</v>
      </c>
      <c r="J18" s="253">
        <f>'Proiectii financiare_V,Ch act'!J85-'Proiectii financiare_V,Ch act'!J22</f>
        <v>0</v>
      </c>
      <c r="K18" s="253">
        <f>'Proiectii financiare_V,Ch act'!K85-'Proiectii financiare_V,Ch act'!K22</f>
        <v>0</v>
      </c>
      <c r="L18" s="253">
        <f>'Proiectii financiare_V,Ch act'!L85-'Proiectii financiare_V,Ch act'!L22</f>
        <v>0</v>
      </c>
      <c r="M18" s="253">
        <f>'Proiectii financiare_V,Ch act'!M85-'Proiectii financiare_V,Ch act'!M22</f>
        <v>0</v>
      </c>
      <c r="N18" s="253">
        <f>'Proiectii financiare_V,Ch act'!N85-'Proiectii financiare_V,Ch act'!N22</f>
        <v>0</v>
      </c>
      <c r="O18" s="253">
        <f>'Proiectii financiare_V,Ch act'!O85-'Proiectii financiare_V,Ch act'!O22</f>
        <v>0</v>
      </c>
      <c r="P18" s="253">
        <f>'Proiectii financiare_V,Ch act'!P85-'Proiectii financiare_V,Ch act'!P22</f>
        <v>0</v>
      </c>
      <c r="Q18" s="253">
        <f>'Proiectii financiare_V,Ch act'!Q85-'Proiectii financiare_V,Ch act'!Q22</f>
        <v>0</v>
      </c>
      <c r="R18" s="161"/>
    </row>
    <row r="19" spans="1:18" s="219" customFormat="1" ht="29.25" customHeight="1" x14ac:dyDescent="0.3">
      <c r="A19" s="222" t="s">
        <v>141</v>
      </c>
      <c r="B19" s="111">
        <f t="shared" si="2"/>
        <v>0</v>
      </c>
      <c r="C19" s="472"/>
      <c r="D19" s="223">
        <f t="shared" ref="D19:Q19" si="3">SUM(D8:D18)</f>
        <v>0</v>
      </c>
      <c r="E19" s="223">
        <f t="shared" si="3"/>
        <v>0</v>
      </c>
      <c r="F19" s="223">
        <f t="shared" si="3"/>
        <v>0</v>
      </c>
      <c r="G19" s="223">
        <f t="shared" si="3"/>
        <v>0</v>
      </c>
      <c r="H19" s="223">
        <f t="shared" si="3"/>
        <v>0</v>
      </c>
      <c r="I19" s="223">
        <f t="shared" si="3"/>
        <v>0</v>
      </c>
      <c r="J19" s="223">
        <f t="shared" si="3"/>
        <v>0</v>
      </c>
      <c r="K19" s="223">
        <f t="shared" si="3"/>
        <v>0</v>
      </c>
      <c r="L19" s="223">
        <f t="shared" si="3"/>
        <v>0</v>
      </c>
      <c r="M19" s="223">
        <f t="shared" si="3"/>
        <v>0</v>
      </c>
      <c r="N19" s="223">
        <f t="shared" si="3"/>
        <v>0</v>
      </c>
      <c r="O19" s="223">
        <f t="shared" si="3"/>
        <v>0</v>
      </c>
      <c r="P19" s="223">
        <f t="shared" si="3"/>
        <v>0</v>
      </c>
      <c r="Q19" s="223">
        <f t="shared" si="3"/>
        <v>0</v>
      </c>
      <c r="R19" s="254"/>
    </row>
    <row r="20" spans="1:18" s="219" customFormat="1" ht="25.5" customHeight="1" x14ac:dyDescent="0.3">
      <c r="A20" s="222" t="s">
        <v>142</v>
      </c>
      <c r="B20" s="223"/>
      <c r="C20" s="472"/>
      <c r="D20" s="223"/>
      <c r="E20" s="223"/>
      <c r="F20" s="223"/>
      <c r="G20" s="223"/>
      <c r="H20" s="223"/>
      <c r="I20" s="223"/>
      <c r="J20" s="223"/>
      <c r="K20" s="223"/>
      <c r="L20" s="223"/>
      <c r="M20" s="223"/>
      <c r="N20" s="223"/>
      <c r="O20" s="223"/>
      <c r="P20" s="223"/>
      <c r="Q20" s="223"/>
      <c r="R20" s="254"/>
    </row>
    <row r="21" spans="1:18" s="113" customFormat="1" ht="14.25" customHeight="1" x14ac:dyDescent="0.25">
      <c r="A21" s="202" t="s">
        <v>143</v>
      </c>
      <c r="B21" s="111">
        <f t="shared" ref="B21:B39" si="4">SUM(D21:Q21)</f>
        <v>0</v>
      </c>
      <c r="C21" s="472"/>
      <c r="D21" s="154">
        <f>'Proiectii financiare_V,Ch act'!D88-'Proiectii financiare_V,Ch act'!D25</f>
        <v>0</v>
      </c>
      <c r="E21" s="154">
        <f>'Proiectii financiare_V,Ch act'!E88-'Proiectii financiare_V,Ch act'!E25</f>
        <v>0</v>
      </c>
      <c r="F21" s="154">
        <f>'Proiectii financiare_V,Ch act'!F88-'Proiectii financiare_V,Ch act'!F25</f>
        <v>0</v>
      </c>
      <c r="G21" s="154">
        <f>'Proiectii financiare_V,Ch act'!G88-'Proiectii financiare_V,Ch act'!G25</f>
        <v>0</v>
      </c>
      <c r="H21" s="154">
        <f>'Proiectii financiare_V,Ch act'!H88-'Proiectii financiare_V,Ch act'!H25</f>
        <v>0</v>
      </c>
      <c r="I21" s="154">
        <f>'Proiectii financiare_V,Ch act'!I88-'Proiectii financiare_V,Ch act'!I25</f>
        <v>0</v>
      </c>
      <c r="J21" s="154">
        <f>'Proiectii financiare_V,Ch act'!J88-'Proiectii financiare_V,Ch act'!J25</f>
        <v>0</v>
      </c>
      <c r="K21" s="154">
        <f>'Proiectii financiare_V,Ch act'!K88-'Proiectii financiare_V,Ch act'!K25</f>
        <v>0</v>
      </c>
      <c r="L21" s="154">
        <f>'Proiectii financiare_V,Ch act'!L88-'Proiectii financiare_V,Ch act'!L25</f>
        <v>0</v>
      </c>
      <c r="M21" s="154">
        <f>'Proiectii financiare_V,Ch act'!M88-'Proiectii financiare_V,Ch act'!M25</f>
        <v>0</v>
      </c>
      <c r="N21" s="154">
        <f>'Proiectii financiare_V,Ch act'!N88-'Proiectii financiare_V,Ch act'!N25</f>
        <v>0</v>
      </c>
      <c r="O21" s="154">
        <f>'Proiectii financiare_V,Ch act'!O88-'Proiectii financiare_V,Ch act'!O25</f>
        <v>0</v>
      </c>
      <c r="P21" s="154">
        <f>'Proiectii financiare_V,Ch act'!P88-'Proiectii financiare_V,Ch act'!P25</f>
        <v>0</v>
      </c>
      <c r="Q21" s="154">
        <f>'Proiectii financiare_V,Ch act'!Q88-'Proiectii financiare_V,Ch act'!Q25</f>
        <v>0</v>
      </c>
      <c r="R21" s="143"/>
    </row>
    <row r="22" spans="1:18" s="256" customFormat="1" ht="14.25" customHeight="1" x14ac:dyDescent="0.25">
      <c r="A22" s="202" t="s">
        <v>338</v>
      </c>
      <c r="B22" s="111">
        <f t="shared" si="4"/>
        <v>0</v>
      </c>
      <c r="C22" s="472"/>
      <c r="D22" s="154">
        <f>'Proiectii financiare_V,Ch act'!D93-'Proiectii financiare_V,Ch act'!D30</f>
        <v>0</v>
      </c>
      <c r="E22" s="154">
        <f>'Proiectii financiare_V,Ch act'!E93-'Proiectii financiare_V,Ch act'!E30</f>
        <v>0</v>
      </c>
      <c r="F22" s="154">
        <f>'Proiectii financiare_V,Ch act'!F93-'Proiectii financiare_V,Ch act'!F30</f>
        <v>0</v>
      </c>
      <c r="G22" s="154">
        <f>'Proiectii financiare_V,Ch act'!G93-'Proiectii financiare_V,Ch act'!G30</f>
        <v>0</v>
      </c>
      <c r="H22" s="154">
        <f>'Proiectii financiare_V,Ch act'!H93-'Proiectii financiare_V,Ch act'!H30</f>
        <v>0</v>
      </c>
      <c r="I22" s="154">
        <f>'Proiectii financiare_V,Ch act'!I93-'Proiectii financiare_V,Ch act'!I30</f>
        <v>0</v>
      </c>
      <c r="J22" s="154">
        <f>'Proiectii financiare_V,Ch act'!J93-'Proiectii financiare_V,Ch act'!J30</f>
        <v>0</v>
      </c>
      <c r="K22" s="154">
        <f>'Proiectii financiare_V,Ch act'!K93-'Proiectii financiare_V,Ch act'!K30</f>
        <v>0</v>
      </c>
      <c r="L22" s="154">
        <f>'Proiectii financiare_V,Ch act'!L93-'Proiectii financiare_V,Ch act'!L30</f>
        <v>0</v>
      </c>
      <c r="M22" s="154">
        <f>'Proiectii financiare_V,Ch act'!M93-'Proiectii financiare_V,Ch act'!M30</f>
        <v>0</v>
      </c>
      <c r="N22" s="154">
        <f>'Proiectii financiare_V,Ch act'!N93-'Proiectii financiare_V,Ch act'!N30</f>
        <v>0</v>
      </c>
      <c r="O22" s="154">
        <f>'Proiectii financiare_V,Ch act'!O93-'Proiectii financiare_V,Ch act'!O30</f>
        <v>0</v>
      </c>
      <c r="P22" s="154">
        <f>'Proiectii financiare_V,Ch act'!P93-'Proiectii financiare_V,Ch act'!P30</f>
        <v>0</v>
      </c>
      <c r="Q22" s="154">
        <f>'Proiectii financiare_V,Ch act'!Q93-'Proiectii financiare_V,Ch act'!Q30</f>
        <v>0</v>
      </c>
      <c r="R22" s="255"/>
    </row>
    <row r="23" spans="1:18" s="256" customFormat="1" ht="29.25" customHeight="1" x14ac:dyDescent="0.25">
      <c r="A23" s="202" t="s">
        <v>149</v>
      </c>
      <c r="B23" s="154">
        <f t="shared" si="4"/>
        <v>0</v>
      </c>
      <c r="C23" s="472"/>
      <c r="D23" s="154">
        <f>'Proiectii financiare_V,Ch act'!D96-'Proiectii financiare_V,Ch act'!D33</f>
        <v>0</v>
      </c>
      <c r="E23" s="154">
        <f>'Proiectii financiare_V,Ch act'!E96-'Proiectii financiare_V,Ch act'!E33</f>
        <v>0</v>
      </c>
      <c r="F23" s="154">
        <f>'Proiectii financiare_V,Ch act'!F96-'Proiectii financiare_V,Ch act'!F33</f>
        <v>0</v>
      </c>
      <c r="G23" s="154">
        <f>'Proiectii financiare_V,Ch act'!G96-'Proiectii financiare_V,Ch act'!G33</f>
        <v>0</v>
      </c>
      <c r="H23" s="154">
        <f>'Proiectii financiare_V,Ch act'!H96-'Proiectii financiare_V,Ch act'!H33</f>
        <v>0</v>
      </c>
      <c r="I23" s="154">
        <f>'Proiectii financiare_V,Ch act'!I96-'Proiectii financiare_V,Ch act'!I33</f>
        <v>0</v>
      </c>
      <c r="J23" s="154">
        <f>'Proiectii financiare_V,Ch act'!J96-'Proiectii financiare_V,Ch act'!J33</f>
        <v>0</v>
      </c>
      <c r="K23" s="154">
        <f>'Proiectii financiare_V,Ch act'!K96-'Proiectii financiare_V,Ch act'!K33</f>
        <v>0</v>
      </c>
      <c r="L23" s="154">
        <f>'Proiectii financiare_V,Ch act'!L96-'Proiectii financiare_V,Ch act'!L33</f>
        <v>0</v>
      </c>
      <c r="M23" s="154">
        <f>'Proiectii financiare_V,Ch act'!M96-'Proiectii financiare_V,Ch act'!M33</f>
        <v>0</v>
      </c>
      <c r="N23" s="154">
        <f>'Proiectii financiare_V,Ch act'!N96-'Proiectii financiare_V,Ch act'!N33</f>
        <v>0</v>
      </c>
      <c r="O23" s="154">
        <f>'Proiectii financiare_V,Ch act'!O96-'Proiectii financiare_V,Ch act'!O33</f>
        <v>0</v>
      </c>
      <c r="P23" s="154">
        <f>'Proiectii financiare_V,Ch act'!P96-'Proiectii financiare_V,Ch act'!P33</f>
        <v>0</v>
      </c>
      <c r="Q23" s="154">
        <f>'Proiectii financiare_V,Ch act'!Q96-'Proiectii financiare_V,Ch act'!Q33</f>
        <v>0</v>
      </c>
      <c r="R23" s="255"/>
    </row>
    <row r="24" spans="1:18" s="256" customFormat="1" ht="17.25" customHeight="1" x14ac:dyDescent="0.25">
      <c r="A24" s="202" t="s">
        <v>150</v>
      </c>
      <c r="B24" s="154">
        <f t="shared" si="4"/>
        <v>0</v>
      </c>
      <c r="C24" s="472"/>
      <c r="D24" s="154">
        <f>'Proiectii financiare_V,Ch act'!D97-'Proiectii financiare_V,Ch act'!D34</f>
        <v>0</v>
      </c>
      <c r="E24" s="154">
        <f>'Proiectii financiare_V,Ch act'!E97-'Proiectii financiare_V,Ch act'!E34</f>
        <v>0</v>
      </c>
      <c r="F24" s="154">
        <f>'Proiectii financiare_V,Ch act'!F97-'Proiectii financiare_V,Ch act'!F34</f>
        <v>0</v>
      </c>
      <c r="G24" s="154">
        <f>'Proiectii financiare_V,Ch act'!G97-'Proiectii financiare_V,Ch act'!G34</f>
        <v>0</v>
      </c>
      <c r="H24" s="154">
        <f>'Proiectii financiare_V,Ch act'!H97-'Proiectii financiare_V,Ch act'!H34</f>
        <v>0</v>
      </c>
      <c r="I24" s="154">
        <f>'Proiectii financiare_V,Ch act'!I97-'Proiectii financiare_V,Ch act'!I34</f>
        <v>0</v>
      </c>
      <c r="J24" s="154">
        <f>'Proiectii financiare_V,Ch act'!J97-'Proiectii financiare_V,Ch act'!J34</f>
        <v>0</v>
      </c>
      <c r="K24" s="154">
        <f>'Proiectii financiare_V,Ch act'!K97-'Proiectii financiare_V,Ch act'!K34</f>
        <v>0</v>
      </c>
      <c r="L24" s="154">
        <f>'Proiectii financiare_V,Ch act'!L97-'Proiectii financiare_V,Ch act'!L34</f>
        <v>0</v>
      </c>
      <c r="M24" s="154">
        <f>'Proiectii financiare_V,Ch act'!M97-'Proiectii financiare_V,Ch act'!M34</f>
        <v>0</v>
      </c>
      <c r="N24" s="154">
        <f>'Proiectii financiare_V,Ch act'!N97-'Proiectii financiare_V,Ch act'!N34</f>
        <v>0</v>
      </c>
      <c r="O24" s="154">
        <f>'Proiectii financiare_V,Ch act'!O97-'Proiectii financiare_V,Ch act'!O34</f>
        <v>0</v>
      </c>
      <c r="P24" s="154">
        <f>'Proiectii financiare_V,Ch act'!P97-'Proiectii financiare_V,Ch act'!P34</f>
        <v>0</v>
      </c>
      <c r="Q24" s="154">
        <f>'Proiectii financiare_V,Ch act'!Q97-'Proiectii financiare_V,Ch act'!Q34</f>
        <v>0</v>
      </c>
      <c r="R24" s="255"/>
    </row>
    <row r="25" spans="1:18" s="256" customFormat="1" ht="17.25" customHeight="1" x14ac:dyDescent="0.25">
      <c r="A25" s="202" t="s">
        <v>153</v>
      </c>
      <c r="B25" s="154">
        <f t="shared" si="4"/>
        <v>0</v>
      </c>
      <c r="C25" s="472"/>
      <c r="D25" s="154">
        <f>'Proiectii financiare_V,Ch act'!D100-'Proiectii financiare_V,Ch act'!D37</f>
        <v>0</v>
      </c>
      <c r="E25" s="154">
        <f>'Proiectii financiare_V,Ch act'!E100-'Proiectii financiare_V,Ch act'!E37</f>
        <v>0</v>
      </c>
      <c r="F25" s="154">
        <f>'Proiectii financiare_V,Ch act'!F100-'Proiectii financiare_V,Ch act'!F37</f>
        <v>0</v>
      </c>
      <c r="G25" s="154">
        <f>'Proiectii financiare_V,Ch act'!G100-'Proiectii financiare_V,Ch act'!G37</f>
        <v>0</v>
      </c>
      <c r="H25" s="154">
        <f>'Proiectii financiare_V,Ch act'!H100-'Proiectii financiare_V,Ch act'!H37</f>
        <v>0</v>
      </c>
      <c r="I25" s="154">
        <f>'Proiectii financiare_V,Ch act'!I100-'Proiectii financiare_V,Ch act'!I37</f>
        <v>0</v>
      </c>
      <c r="J25" s="154">
        <f>'Proiectii financiare_V,Ch act'!J100-'Proiectii financiare_V,Ch act'!J37</f>
        <v>0</v>
      </c>
      <c r="K25" s="154">
        <f>'Proiectii financiare_V,Ch act'!K100-'Proiectii financiare_V,Ch act'!K37</f>
        <v>0</v>
      </c>
      <c r="L25" s="154">
        <f>'Proiectii financiare_V,Ch act'!L100-'Proiectii financiare_V,Ch act'!L37</f>
        <v>0</v>
      </c>
      <c r="M25" s="154">
        <f>'Proiectii financiare_V,Ch act'!M100-'Proiectii financiare_V,Ch act'!M37</f>
        <v>0</v>
      </c>
      <c r="N25" s="154">
        <f>'Proiectii financiare_V,Ch act'!N100-'Proiectii financiare_V,Ch act'!N37</f>
        <v>0</v>
      </c>
      <c r="O25" s="154">
        <f>'Proiectii financiare_V,Ch act'!O100-'Proiectii financiare_V,Ch act'!O37</f>
        <v>0</v>
      </c>
      <c r="P25" s="154">
        <f>'Proiectii financiare_V,Ch act'!P100-'Proiectii financiare_V,Ch act'!P37</f>
        <v>0</v>
      </c>
      <c r="Q25" s="154">
        <f>'Proiectii financiare_V,Ch act'!Q100-'Proiectii financiare_V,Ch act'!Q37</f>
        <v>0</v>
      </c>
      <c r="R25" s="255"/>
    </row>
    <row r="26" spans="1:18" s="256" customFormat="1" ht="17.25" customHeight="1" x14ac:dyDescent="0.25">
      <c r="A26" s="202" t="s">
        <v>154</v>
      </c>
      <c r="B26" s="154">
        <f t="shared" si="4"/>
        <v>0</v>
      </c>
      <c r="C26" s="472"/>
      <c r="D26" s="154">
        <f>'Proiectii financiare_V,Ch act'!D103-'Proiectii financiare_V,Ch act'!D40</f>
        <v>0</v>
      </c>
      <c r="E26" s="154">
        <f>'Proiectii financiare_V,Ch act'!E103-'Proiectii financiare_V,Ch act'!E40</f>
        <v>0</v>
      </c>
      <c r="F26" s="154">
        <f>'Proiectii financiare_V,Ch act'!F103-'Proiectii financiare_V,Ch act'!F40</f>
        <v>0</v>
      </c>
      <c r="G26" s="154">
        <f>'Proiectii financiare_V,Ch act'!G103-'Proiectii financiare_V,Ch act'!G40</f>
        <v>0</v>
      </c>
      <c r="H26" s="154">
        <f>'Proiectii financiare_V,Ch act'!H103-'Proiectii financiare_V,Ch act'!H40</f>
        <v>0</v>
      </c>
      <c r="I26" s="154">
        <f>'Proiectii financiare_V,Ch act'!I103-'Proiectii financiare_V,Ch act'!I40</f>
        <v>0</v>
      </c>
      <c r="J26" s="154">
        <f>'Proiectii financiare_V,Ch act'!J103-'Proiectii financiare_V,Ch act'!J40</f>
        <v>0</v>
      </c>
      <c r="K26" s="154">
        <f>'Proiectii financiare_V,Ch act'!K103-'Proiectii financiare_V,Ch act'!K40</f>
        <v>0</v>
      </c>
      <c r="L26" s="154">
        <f>'Proiectii financiare_V,Ch act'!L103-'Proiectii financiare_V,Ch act'!L40</f>
        <v>0</v>
      </c>
      <c r="M26" s="154">
        <f>'Proiectii financiare_V,Ch act'!M103-'Proiectii financiare_V,Ch act'!M40</f>
        <v>0</v>
      </c>
      <c r="N26" s="154">
        <f>'Proiectii financiare_V,Ch act'!N103-'Proiectii financiare_V,Ch act'!N40</f>
        <v>0</v>
      </c>
      <c r="O26" s="154">
        <f>'Proiectii financiare_V,Ch act'!O103-'Proiectii financiare_V,Ch act'!O40</f>
        <v>0</v>
      </c>
      <c r="P26" s="154">
        <f>'Proiectii financiare_V,Ch act'!P103-'Proiectii financiare_V,Ch act'!P40</f>
        <v>0</v>
      </c>
      <c r="Q26" s="154">
        <f>'Proiectii financiare_V,Ch act'!Q103-'Proiectii financiare_V,Ch act'!Q40</f>
        <v>0</v>
      </c>
      <c r="R26" s="255"/>
    </row>
    <row r="27" spans="1:18" s="256" customFormat="1" ht="17.25" customHeight="1" x14ac:dyDescent="0.25">
      <c r="A27" s="202" t="s">
        <v>155</v>
      </c>
      <c r="B27" s="154">
        <f t="shared" si="4"/>
        <v>0</v>
      </c>
      <c r="C27" s="472"/>
      <c r="D27" s="154">
        <f>'Proiectii financiare_V,Ch act'!D106-'Proiectii financiare_V,Ch act'!D43</f>
        <v>0</v>
      </c>
      <c r="E27" s="154">
        <f>'Proiectii financiare_V,Ch act'!E106-'Proiectii financiare_V,Ch act'!E43</f>
        <v>0</v>
      </c>
      <c r="F27" s="154">
        <f>'Proiectii financiare_V,Ch act'!F106-'Proiectii financiare_V,Ch act'!F43</f>
        <v>0</v>
      </c>
      <c r="G27" s="154">
        <f>'Proiectii financiare_V,Ch act'!G106-'Proiectii financiare_V,Ch act'!G43</f>
        <v>0</v>
      </c>
      <c r="H27" s="154">
        <f>'Proiectii financiare_V,Ch act'!H106-'Proiectii financiare_V,Ch act'!H43</f>
        <v>0</v>
      </c>
      <c r="I27" s="154">
        <f>'Proiectii financiare_V,Ch act'!I106-'Proiectii financiare_V,Ch act'!I43</f>
        <v>0</v>
      </c>
      <c r="J27" s="154">
        <f>'Proiectii financiare_V,Ch act'!J106-'Proiectii financiare_V,Ch act'!J43</f>
        <v>0</v>
      </c>
      <c r="K27" s="154">
        <f>'Proiectii financiare_V,Ch act'!K106-'Proiectii financiare_V,Ch act'!K43</f>
        <v>0</v>
      </c>
      <c r="L27" s="154">
        <f>'Proiectii financiare_V,Ch act'!L106-'Proiectii financiare_V,Ch act'!L43</f>
        <v>0</v>
      </c>
      <c r="M27" s="154">
        <f>'Proiectii financiare_V,Ch act'!M106-'Proiectii financiare_V,Ch act'!M43</f>
        <v>0</v>
      </c>
      <c r="N27" s="154">
        <f>'Proiectii financiare_V,Ch act'!N106-'Proiectii financiare_V,Ch act'!N43</f>
        <v>0</v>
      </c>
      <c r="O27" s="154">
        <f>'Proiectii financiare_V,Ch act'!O106-'Proiectii financiare_V,Ch act'!O43</f>
        <v>0</v>
      </c>
      <c r="P27" s="154">
        <f>'Proiectii financiare_V,Ch act'!P106-'Proiectii financiare_V,Ch act'!P43</f>
        <v>0</v>
      </c>
      <c r="Q27" s="154">
        <f>'Proiectii financiare_V,Ch act'!Q106-'Proiectii financiare_V,Ch act'!Q43</f>
        <v>0</v>
      </c>
      <c r="R27" s="255"/>
    </row>
    <row r="28" spans="1:18" s="219" customFormat="1" ht="17.25" customHeight="1" x14ac:dyDescent="0.25">
      <c r="A28" s="221" t="s">
        <v>156</v>
      </c>
      <c r="B28" s="154">
        <f t="shared" si="4"/>
        <v>0</v>
      </c>
      <c r="C28" s="472"/>
      <c r="D28" s="111">
        <f t="shared" ref="D28:Q28" si="5">SUM(D21:D27)</f>
        <v>0</v>
      </c>
      <c r="E28" s="111">
        <f t="shared" si="5"/>
        <v>0</v>
      </c>
      <c r="F28" s="111">
        <f t="shared" si="5"/>
        <v>0</v>
      </c>
      <c r="G28" s="111">
        <f t="shared" si="5"/>
        <v>0</v>
      </c>
      <c r="H28" s="111">
        <f t="shared" si="5"/>
        <v>0</v>
      </c>
      <c r="I28" s="111">
        <f t="shared" si="5"/>
        <v>0</v>
      </c>
      <c r="J28" s="111">
        <f t="shared" si="5"/>
        <v>0</v>
      </c>
      <c r="K28" s="111">
        <f t="shared" si="5"/>
        <v>0</v>
      </c>
      <c r="L28" s="111">
        <f t="shared" si="5"/>
        <v>0</v>
      </c>
      <c r="M28" s="111">
        <f t="shared" si="5"/>
        <v>0</v>
      </c>
      <c r="N28" s="111">
        <f t="shared" si="5"/>
        <v>0</v>
      </c>
      <c r="O28" s="111">
        <f t="shared" si="5"/>
        <v>0</v>
      </c>
      <c r="P28" s="111">
        <f t="shared" si="5"/>
        <v>0</v>
      </c>
      <c r="Q28" s="111">
        <f t="shared" si="5"/>
        <v>0</v>
      </c>
      <c r="R28" s="254"/>
    </row>
    <row r="29" spans="1:18" s="256" customFormat="1" ht="17.25" customHeight="1" x14ac:dyDescent="0.25">
      <c r="A29" s="202" t="s">
        <v>157</v>
      </c>
      <c r="B29" s="154">
        <f t="shared" si="4"/>
        <v>0</v>
      </c>
      <c r="C29" s="472"/>
      <c r="D29" s="154">
        <f>'Proiectii financiare_V,Ch act'!D110-'Proiectii financiare_V,Ch act'!D47</f>
        <v>0</v>
      </c>
      <c r="E29" s="154">
        <f>'Proiectii financiare_V,Ch act'!E110-'Proiectii financiare_V,Ch act'!E47</f>
        <v>0</v>
      </c>
      <c r="F29" s="154">
        <f>'Proiectii financiare_V,Ch act'!F110-'Proiectii financiare_V,Ch act'!F47</f>
        <v>0</v>
      </c>
      <c r="G29" s="154">
        <f>'Proiectii financiare_V,Ch act'!G110-'Proiectii financiare_V,Ch act'!G47</f>
        <v>0</v>
      </c>
      <c r="H29" s="154">
        <f>'Proiectii financiare_V,Ch act'!H110-'Proiectii financiare_V,Ch act'!H47</f>
        <v>0</v>
      </c>
      <c r="I29" s="154">
        <f>'Proiectii financiare_V,Ch act'!I110-'Proiectii financiare_V,Ch act'!I47</f>
        <v>0</v>
      </c>
      <c r="J29" s="154">
        <f>'Proiectii financiare_V,Ch act'!J110-'Proiectii financiare_V,Ch act'!J47</f>
        <v>0</v>
      </c>
      <c r="K29" s="154">
        <f>'Proiectii financiare_V,Ch act'!K110-'Proiectii financiare_V,Ch act'!K47</f>
        <v>0</v>
      </c>
      <c r="L29" s="154">
        <f>'Proiectii financiare_V,Ch act'!L110-'Proiectii financiare_V,Ch act'!L47</f>
        <v>0</v>
      </c>
      <c r="M29" s="154">
        <f>'Proiectii financiare_V,Ch act'!M110-'Proiectii financiare_V,Ch act'!M47</f>
        <v>0</v>
      </c>
      <c r="N29" s="154">
        <f>'Proiectii financiare_V,Ch act'!N110-'Proiectii financiare_V,Ch act'!N47</f>
        <v>0</v>
      </c>
      <c r="O29" s="154">
        <f>'Proiectii financiare_V,Ch act'!O110-'Proiectii financiare_V,Ch act'!O47</f>
        <v>0</v>
      </c>
      <c r="P29" s="154">
        <f>'Proiectii financiare_V,Ch act'!P110-'Proiectii financiare_V,Ch act'!P47</f>
        <v>0</v>
      </c>
      <c r="Q29" s="154">
        <f>'Proiectii financiare_V,Ch act'!Q110-'Proiectii financiare_V,Ch act'!Q47</f>
        <v>0</v>
      </c>
      <c r="R29" s="255"/>
    </row>
    <row r="30" spans="1:18" s="256" customFormat="1" ht="17.25" customHeight="1" x14ac:dyDescent="0.25">
      <c r="A30" s="202" t="s">
        <v>202</v>
      </c>
      <c r="B30" s="154">
        <f t="shared" si="4"/>
        <v>0</v>
      </c>
      <c r="C30" s="472"/>
      <c r="D30" s="154">
        <f>'Proiectii financiare_V,Ch act'!D114-'Proiectii financiare_V,Ch act'!D51</f>
        <v>0</v>
      </c>
      <c r="E30" s="154">
        <f>'Proiectii financiare_V,Ch act'!E114-'Proiectii financiare_V,Ch act'!E51</f>
        <v>0</v>
      </c>
      <c r="F30" s="154">
        <f>'Proiectii financiare_V,Ch act'!F114-'Proiectii financiare_V,Ch act'!F51</f>
        <v>0</v>
      </c>
      <c r="G30" s="154">
        <f>'Proiectii financiare_V,Ch act'!G114-'Proiectii financiare_V,Ch act'!G51</f>
        <v>0</v>
      </c>
      <c r="H30" s="154">
        <f>'Proiectii financiare_V,Ch act'!H114-'Proiectii financiare_V,Ch act'!H51</f>
        <v>0</v>
      </c>
      <c r="I30" s="154">
        <f>'Proiectii financiare_V,Ch act'!I114-'Proiectii financiare_V,Ch act'!I51</f>
        <v>0</v>
      </c>
      <c r="J30" s="154">
        <f>'Proiectii financiare_V,Ch act'!J114-'Proiectii financiare_V,Ch act'!J51</f>
        <v>0</v>
      </c>
      <c r="K30" s="154">
        <f>'Proiectii financiare_V,Ch act'!K114-'Proiectii financiare_V,Ch act'!K51</f>
        <v>0</v>
      </c>
      <c r="L30" s="154">
        <f>'Proiectii financiare_V,Ch act'!L114-'Proiectii financiare_V,Ch act'!L51</f>
        <v>0</v>
      </c>
      <c r="M30" s="154">
        <f>'Proiectii financiare_V,Ch act'!M114-'Proiectii financiare_V,Ch act'!M51</f>
        <v>0</v>
      </c>
      <c r="N30" s="154">
        <f>'Proiectii financiare_V,Ch act'!N114-'Proiectii financiare_V,Ch act'!N51</f>
        <v>0</v>
      </c>
      <c r="O30" s="154">
        <f>'Proiectii financiare_V,Ch act'!O114-'Proiectii financiare_V,Ch act'!O51</f>
        <v>0</v>
      </c>
      <c r="P30" s="154">
        <f>'Proiectii financiare_V,Ch act'!P114-'Proiectii financiare_V,Ch act'!P51</f>
        <v>0</v>
      </c>
      <c r="Q30" s="154">
        <f>'Proiectii financiare_V,Ch act'!Q114-'Proiectii financiare_V,Ch act'!Q51</f>
        <v>0</v>
      </c>
      <c r="R30" s="255"/>
    </row>
    <row r="31" spans="1:18" s="219" customFormat="1" ht="17.25" customHeight="1" x14ac:dyDescent="0.25">
      <c r="A31" s="221" t="s">
        <v>162</v>
      </c>
      <c r="B31" s="154">
        <f t="shared" si="4"/>
        <v>0</v>
      </c>
      <c r="C31" s="472"/>
      <c r="D31" s="111">
        <f t="shared" ref="D31:Q31" si="6">D29+D30</f>
        <v>0</v>
      </c>
      <c r="E31" s="111">
        <f t="shared" si="6"/>
        <v>0</v>
      </c>
      <c r="F31" s="111">
        <f t="shared" si="6"/>
        <v>0</v>
      </c>
      <c r="G31" s="111">
        <f t="shared" si="6"/>
        <v>0</v>
      </c>
      <c r="H31" s="111">
        <f t="shared" si="6"/>
        <v>0</v>
      </c>
      <c r="I31" s="111">
        <f t="shared" si="6"/>
        <v>0</v>
      </c>
      <c r="J31" s="111">
        <f t="shared" si="6"/>
        <v>0</v>
      </c>
      <c r="K31" s="111">
        <f t="shared" si="6"/>
        <v>0</v>
      </c>
      <c r="L31" s="111">
        <f t="shared" si="6"/>
        <v>0</v>
      </c>
      <c r="M31" s="111">
        <f t="shared" si="6"/>
        <v>0</v>
      </c>
      <c r="N31" s="111">
        <f t="shared" si="6"/>
        <v>0</v>
      </c>
      <c r="O31" s="111">
        <f t="shared" si="6"/>
        <v>0</v>
      </c>
      <c r="P31" s="111">
        <f t="shared" si="6"/>
        <v>0</v>
      </c>
      <c r="Q31" s="111">
        <f t="shared" si="6"/>
        <v>0</v>
      </c>
      <c r="R31" s="254"/>
    </row>
    <row r="32" spans="1:18" s="256" customFormat="1" ht="18" customHeight="1" x14ac:dyDescent="0.25">
      <c r="A32" s="202" t="s">
        <v>163</v>
      </c>
      <c r="B32" s="154">
        <f t="shared" si="4"/>
        <v>0</v>
      </c>
      <c r="C32" s="472"/>
      <c r="D32" s="154">
        <f>'Proiectii financiare_V,Ch act'!D116-'Proiectii financiare_V,Ch act'!D53</f>
        <v>0</v>
      </c>
      <c r="E32" s="154">
        <f>'Proiectii financiare_V,Ch act'!E116-'Proiectii financiare_V,Ch act'!E53</f>
        <v>0</v>
      </c>
      <c r="F32" s="154">
        <f>'Proiectii financiare_V,Ch act'!F116-'Proiectii financiare_V,Ch act'!F53</f>
        <v>0</v>
      </c>
      <c r="G32" s="154">
        <f>'Proiectii financiare_V,Ch act'!G116-'Proiectii financiare_V,Ch act'!G53</f>
        <v>0</v>
      </c>
      <c r="H32" s="154">
        <f>'Proiectii financiare_V,Ch act'!H116-'Proiectii financiare_V,Ch act'!H53</f>
        <v>0</v>
      </c>
      <c r="I32" s="154">
        <f>'Proiectii financiare_V,Ch act'!I116-'Proiectii financiare_V,Ch act'!I53</f>
        <v>0</v>
      </c>
      <c r="J32" s="154">
        <f>'Proiectii financiare_V,Ch act'!J116-'Proiectii financiare_V,Ch act'!J53</f>
        <v>0</v>
      </c>
      <c r="K32" s="154">
        <f>'Proiectii financiare_V,Ch act'!K116-'Proiectii financiare_V,Ch act'!K53</f>
        <v>0</v>
      </c>
      <c r="L32" s="154">
        <f>'Proiectii financiare_V,Ch act'!L116-'Proiectii financiare_V,Ch act'!L53</f>
        <v>0</v>
      </c>
      <c r="M32" s="154">
        <f>'Proiectii financiare_V,Ch act'!M116-'Proiectii financiare_V,Ch act'!M53</f>
        <v>0</v>
      </c>
      <c r="N32" s="154">
        <f>'Proiectii financiare_V,Ch act'!N116-'Proiectii financiare_V,Ch act'!N53</f>
        <v>0</v>
      </c>
      <c r="O32" s="154">
        <f>'Proiectii financiare_V,Ch act'!O116-'Proiectii financiare_V,Ch act'!O53</f>
        <v>0</v>
      </c>
      <c r="P32" s="154">
        <f>'Proiectii financiare_V,Ch act'!P116-'Proiectii financiare_V,Ch act'!P53</f>
        <v>0</v>
      </c>
      <c r="Q32" s="154">
        <f>'Proiectii financiare_V,Ch act'!Q116-'Proiectii financiare_V,Ch act'!Q53</f>
        <v>0</v>
      </c>
      <c r="R32" s="255"/>
    </row>
    <row r="33" spans="1:18" s="256" customFormat="1" ht="18" customHeight="1" x14ac:dyDescent="0.25">
      <c r="A33" s="202" t="s">
        <v>165</v>
      </c>
      <c r="B33" s="154">
        <f t="shared" si="4"/>
        <v>0</v>
      </c>
      <c r="C33" s="472"/>
      <c r="D33" s="154">
        <f>'Proiectii financiare_V,Ch act'!D119-'Proiectii financiare_V,Ch act'!D56</f>
        <v>0</v>
      </c>
      <c r="E33" s="154">
        <f>'Proiectii financiare_V,Ch act'!E119-'Proiectii financiare_V,Ch act'!E56</f>
        <v>0</v>
      </c>
      <c r="F33" s="154">
        <f>'Proiectii financiare_V,Ch act'!F119-'Proiectii financiare_V,Ch act'!F56</f>
        <v>0</v>
      </c>
      <c r="G33" s="154">
        <f>'Proiectii financiare_V,Ch act'!G119-'Proiectii financiare_V,Ch act'!G56</f>
        <v>0</v>
      </c>
      <c r="H33" s="154">
        <f>'Proiectii financiare_V,Ch act'!H119-'Proiectii financiare_V,Ch act'!H56</f>
        <v>0</v>
      </c>
      <c r="I33" s="154">
        <f>'Proiectii financiare_V,Ch act'!I119-'Proiectii financiare_V,Ch act'!I56</f>
        <v>0</v>
      </c>
      <c r="J33" s="154">
        <f>'Proiectii financiare_V,Ch act'!J119-'Proiectii financiare_V,Ch act'!J56</f>
        <v>0</v>
      </c>
      <c r="K33" s="154">
        <f>'Proiectii financiare_V,Ch act'!K119-'Proiectii financiare_V,Ch act'!K56</f>
        <v>0</v>
      </c>
      <c r="L33" s="154">
        <f>'Proiectii financiare_V,Ch act'!L119-'Proiectii financiare_V,Ch act'!L56</f>
        <v>0</v>
      </c>
      <c r="M33" s="154">
        <f>'Proiectii financiare_V,Ch act'!M119-'Proiectii financiare_V,Ch act'!M56</f>
        <v>0</v>
      </c>
      <c r="N33" s="154">
        <f>'Proiectii financiare_V,Ch act'!N119-'Proiectii financiare_V,Ch act'!N56</f>
        <v>0</v>
      </c>
      <c r="O33" s="154">
        <f>'Proiectii financiare_V,Ch act'!O119-'Proiectii financiare_V,Ch act'!O56</f>
        <v>0</v>
      </c>
      <c r="P33" s="154">
        <f>'Proiectii financiare_V,Ch act'!P119-'Proiectii financiare_V,Ch act'!P56</f>
        <v>0</v>
      </c>
      <c r="Q33" s="154">
        <f>'Proiectii financiare_V,Ch act'!Q119-'Proiectii financiare_V,Ch act'!Q56</f>
        <v>0</v>
      </c>
      <c r="R33" s="255"/>
    </row>
    <row r="34" spans="1:18" s="256" customFormat="1" ht="18" customHeight="1" x14ac:dyDescent="0.25">
      <c r="A34" s="202" t="s">
        <v>166</v>
      </c>
      <c r="B34" s="154">
        <f t="shared" si="4"/>
        <v>0</v>
      </c>
      <c r="C34" s="472"/>
      <c r="D34" s="154">
        <f>'Proiectii financiare_V,Ch act'!D120-'Proiectii financiare_V,Ch act'!D57</f>
        <v>0</v>
      </c>
      <c r="E34" s="154">
        <f>'Proiectii financiare_V,Ch act'!E120-'Proiectii financiare_V,Ch act'!E57</f>
        <v>0</v>
      </c>
      <c r="F34" s="154">
        <f>'Proiectii financiare_V,Ch act'!F120-'Proiectii financiare_V,Ch act'!F57</f>
        <v>0</v>
      </c>
      <c r="G34" s="154">
        <f>'Proiectii financiare_V,Ch act'!G120-'Proiectii financiare_V,Ch act'!G57</f>
        <v>0</v>
      </c>
      <c r="H34" s="154">
        <f>'Proiectii financiare_V,Ch act'!H120-'Proiectii financiare_V,Ch act'!H57</f>
        <v>0</v>
      </c>
      <c r="I34" s="154">
        <f>'Proiectii financiare_V,Ch act'!I120-'Proiectii financiare_V,Ch act'!I57</f>
        <v>0</v>
      </c>
      <c r="J34" s="154">
        <f>'Proiectii financiare_V,Ch act'!J120-'Proiectii financiare_V,Ch act'!J57</f>
        <v>0</v>
      </c>
      <c r="K34" s="154">
        <f>'Proiectii financiare_V,Ch act'!K120-'Proiectii financiare_V,Ch act'!K57</f>
        <v>0</v>
      </c>
      <c r="L34" s="154">
        <f>'Proiectii financiare_V,Ch act'!L120-'Proiectii financiare_V,Ch act'!L57</f>
        <v>0</v>
      </c>
      <c r="M34" s="154">
        <f>'Proiectii financiare_V,Ch act'!M120-'Proiectii financiare_V,Ch act'!M57</f>
        <v>0</v>
      </c>
      <c r="N34" s="154">
        <f>'Proiectii financiare_V,Ch act'!N120-'Proiectii financiare_V,Ch act'!N57</f>
        <v>0</v>
      </c>
      <c r="O34" s="154">
        <f>'Proiectii financiare_V,Ch act'!O120-'Proiectii financiare_V,Ch act'!O57</f>
        <v>0</v>
      </c>
      <c r="P34" s="154">
        <f>'Proiectii financiare_V,Ch act'!P120-'Proiectii financiare_V,Ch act'!P57</f>
        <v>0</v>
      </c>
      <c r="Q34" s="154">
        <f>'Proiectii financiare_V,Ch act'!Q120-'Proiectii financiare_V,Ch act'!Q57</f>
        <v>0</v>
      </c>
      <c r="R34" s="255"/>
    </row>
    <row r="35" spans="1:18" s="256" customFormat="1" ht="29.25" customHeight="1" x14ac:dyDescent="0.25">
      <c r="A35" s="374" t="s">
        <v>203</v>
      </c>
      <c r="B35" s="154">
        <f t="shared" si="4"/>
        <v>0</v>
      </c>
      <c r="C35" s="472"/>
      <c r="D35" s="253">
        <f>'Proiectii financiare_V,Ch act'!D121-'Proiectii financiare_V,Ch act'!D58</f>
        <v>0</v>
      </c>
      <c r="E35" s="253">
        <f>'Proiectii financiare_V,Ch act'!E121-'Proiectii financiare_V,Ch act'!E58</f>
        <v>0</v>
      </c>
      <c r="F35" s="253">
        <f>'Proiectii financiare_V,Ch act'!F121-'Proiectii financiare_V,Ch act'!F58</f>
        <v>0</v>
      </c>
      <c r="G35" s="253">
        <f>'Proiectii financiare_V,Ch act'!G121-'Proiectii financiare_V,Ch act'!G58</f>
        <v>0</v>
      </c>
      <c r="H35" s="253">
        <f>'Proiectii financiare_V,Ch act'!H121-'Proiectii financiare_V,Ch act'!H58</f>
        <v>0</v>
      </c>
      <c r="I35" s="253">
        <f>'Proiectii financiare_V,Ch act'!I121-'Proiectii financiare_V,Ch act'!I58</f>
        <v>0</v>
      </c>
      <c r="J35" s="253">
        <f>'Proiectii financiare_V,Ch act'!J121-'Proiectii financiare_V,Ch act'!J58</f>
        <v>0</v>
      </c>
      <c r="K35" s="253">
        <f>'Proiectii financiare_V,Ch act'!K121-'Proiectii financiare_V,Ch act'!K58</f>
        <v>0</v>
      </c>
      <c r="L35" s="253">
        <f>'Proiectii financiare_V,Ch act'!L121-'Proiectii financiare_V,Ch act'!L58</f>
        <v>0</v>
      </c>
      <c r="M35" s="253">
        <f>'Proiectii financiare_V,Ch act'!M121-'Proiectii financiare_V,Ch act'!M58</f>
        <v>0</v>
      </c>
      <c r="N35" s="253">
        <f>'Proiectii financiare_V,Ch act'!N121-'Proiectii financiare_V,Ch act'!N58</f>
        <v>0</v>
      </c>
      <c r="O35" s="253">
        <f>'Proiectii financiare_V,Ch act'!O121-'Proiectii financiare_V,Ch act'!O58</f>
        <v>0</v>
      </c>
      <c r="P35" s="253">
        <f>'Proiectii financiare_V,Ch act'!P121-'Proiectii financiare_V,Ch act'!P58</f>
        <v>0</v>
      </c>
      <c r="Q35" s="253">
        <f>'Proiectii financiare_V,Ch act'!Q121-'Proiectii financiare_V,Ch act'!Q58</f>
        <v>0</v>
      </c>
      <c r="R35" s="255"/>
    </row>
    <row r="36" spans="1:18" s="256" customFormat="1" ht="29.25" customHeight="1" x14ac:dyDescent="0.25">
      <c r="A36" s="374" t="s">
        <v>204</v>
      </c>
      <c r="B36" s="154">
        <f t="shared" si="4"/>
        <v>0</v>
      </c>
      <c r="C36" s="472"/>
      <c r="D36" s="253">
        <f>'Proiectii financiare_V,Ch act'!D122-'Proiectii financiare_V,Ch act'!D59</f>
        <v>0</v>
      </c>
      <c r="E36" s="253">
        <f>'Proiectii financiare_V,Ch act'!E122-'Proiectii financiare_V,Ch act'!E59</f>
        <v>0</v>
      </c>
      <c r="F36" s="253">
        <f>'Proiectii financiare_V,Ch act'!F122-'Proiectii financiare_V,Ch act'!F59</f>
        <v>0</v>
      </c>
      <c r="G36" s="253">
        <f>'Proiectii financiare_V,Ch act'!G122-'Proiectii financiare_V,Ch act'!G59</f>
        <v>0</v>
      </c>
      <c r="H36" s="253">
        <f>'Proiectii financiare_V,Ch act'!H122-'Proiectii financiare_V,Ch act'!H59</f>
        <v>0</v>
      </c>
      <c r="I36" s="253">
        <f>'Proiectii financiare_V,Ch act'!I122-'Proiectii financiare_V,Ch act'!I59</f>
        <v>0</v>
      </c>
      <c r="J36" s="253">
        <f>'Proiectii financiare_V,Ch act'!J122-'Proiectii financiare_V,Ch act'!J59</f>
        <v>0</v>
      </c>
      <c r="K36" s="253">
        <f>'Proiectii financiare_V,Ch act'!K122-'Proiectii financiare_V,Ch act'!K59</f>
        <v>0</v>
      </c>
      <c r="L36" s="253">
        <f>'Proiectii financiare_V,Ch act'!L122-'Proiectii financiare_V,Ch act'!L59</f>
        <v>0</v>
      </c>
      <c r="M36" s="253">
        <f>'Proiectii financiare_V,Ch act'!M122-'Proiectii financiare_V,Ch act'!M59</f>
        <v>0</v>
      </c>
      <c r="N36" s="253">
        <f>'Proiectii financiare_V,Ch act'!N122-'Proiectii financiare_V,Ch act'!N59</f>
        <v>0</v>
      </c>
      <c r="O36" s="253">
        <f>'Proiectii financiare_V,Ch act'!O122-'Proiectii financiare_V,Ch act'!O59</f>
        <v>0</v>
      </c>
      <c r="P36" s="253">
        <f>'Proiectii financiare_V,Ch act'!P122-'Proiectii financiare_V,Ch act'!P59</f>
        <v>0</v>
      </c>
      <c r="Q36" s="253">
        <f>'Proiectii financiare_V,Ch act'!Q122-'Proiectii financiare_V,Ch act'!Q59</f>
        <v>0</v>
      </c>
      <c r="R36" s="255"/>
    </row>
    <row r="37" spans="1:18" s="219" customFormat="1" ht="25.5" customHeight="1" x14ac:dyDescent="0.3">
      <c r="A37" s="222" t="s">
        <v>168</v>
      </c>
      <c r="B37" s="223">
        <f t="shared" si="4"/>
        <v>0</v>
      </c>
      <c r="C37" s="472"/>
      <c r="D37" s="223">
        <f t="shared" ref="D37:Q37" si="7">D28+D31+SUM(D32:D36)</f>
        <v>0</v>
      </c>
      <c r="E37" s="223">
        <f t="shared" si="7"/>
        <v>0</v>
      </c>
      <c r="F37" s="223">
        <f t="shared" si="7"/>
        <v>0</v>
      </c>
      <c r="G37" s="223">
        <f t="shared" si="7"/>
        <v>0</v>
      </c>
      <c r="H37" s="223">
        <f t="shared" si="7"/>
        <v>0</v>
      </c>
      <c r="I37" s="223">
        <f t="shared" si="7"/>
        <v>0</v>
      </c>
      <c r="J37" s="223">
        <f t="shared" si="7"/>
        <v>0</v>
      </c>
      <c r="K37" s="223">
        <f t="shared" si="7"/>
        <v>0</v>
      </c>
      <c r="L37" s="223">
        <f t="shared" si="7"/>
        <v>0</v>
      </c>
      <c r="M37" s="223">
        <f t="shared" si="7"/>
        <v>0</v>
      </c>
      <c r="N37" s="223">
        <f t="shared" si="7"/>
        <v>0</v>
      </c>
      <c r="O37" s="223">
        <f t="shared" si="7"/>
        <v>0</v>
      </c>
      <c r="P37" s="223">
        <f t="shared" si="7"/>
        <v>0</v>
      </c>
      <c r="Q37" s="223">
        <f t="shared" si="7"/>
        <v>0</v>
      </c>
      <c r="R37" s="254"/>
    </row>
    <row r="38" spans="1:18" s="372" customFormat="1" ht="26.4" x14ac:dyDescent="0.25">
      <c r="A38" s="369" t="s">
        <v>205</v>
      </c>
      <c r="B38" s="370">
        <f t="shared" si="4"/>
        <v>0</v>
      </c>
      <c r="C38" s="472"/>
      <c r="D38" s="253">
        <f>'Proiectii financiare_V,Ch act'!D124-'Proiectii financiare_V,Ch act'!D61</f>
        <v>0</v>
      </c>
      <c r="E38" s="253">
        <f>'Proiectii financiare_V,Ch act'!E124-'Proiectii financiare_V,Ch act'!E61</f>
        <v>0</v>
      </c>
      <c r="F38" s="253">
        <f>'Proiectii financiare_V,Ch act'!F124-'Proiectii financiare_V,Ch act'!F61</f>
        <v>0</v>
      </c>
      <c r="G38" s="253">
        <f>'Proiectii financiare_V,Ch act'!G124-'Proiectii financiare_V,Ch act'!G61</f>
        <v>0</v>
      </c>
      <c r="H38" s="253">
        <f>'Proiectii financiare_V,Ch act'!H124-'Proiectii financiare_V,Ch act'!H61</f>
        <v>0</v>
      </c>
      <c r="I38" s="253">
        <f>'Proiectii financiare_V,Ch act'!I124-'Proiectii financiare_V,Ch act'!I61</f>
        <v>0</v>
      </c>
      <c r="J38" s="253">
        <f>'Proiectii financiare_V,Ch act'!J124-'Proiectii financiare_V,Ch act'!J61</f>
        <v>0</v>
      </c>
      <c r="K38" s="253">
        <f>'Proiectii financiare_V,Ch act'!K124-'Proiectii financiare_V,Ch act'!K61</f>
        <v>0</v>
      </c>
      <c r="L38" s="253">
        <f>'Proiectii financiare_V,Ch act'!L124-'Proiectii financiare_V,Ch act'!L61</f>
        <v>0</v>
      </c>
      <c r="M38" s="253">
        <f>'Proiectii financiare_V,Ch act'!M124-'Proiectii financiare_V,Ch act'!M61</f>
        <v>0</v>
      </c>
      <c r="N38" s="253">
        <f>'Proiectii financiare_V,Ch act'!N124-'Proiectii financiare_V,Ch act'!N61</f>
        <v>0</v>
      </c>
      <c r="O38" s="253">
        <f>'Proiectii financiare_V,Ch act'!O124-'Proiectii financiare_V,Ch act'!O61</f>
        <v>0</v>
      </c>
      <c r="P38" s="253">
        <f>'Proiectii financiare_V,Ch act'!P124-'Proiectii financiare_V,Ch act'!P61</f>
        <v>0</v>
      </c>
      <c r="Q38" s="253">
        <f>'Proiectii financiare_V,Ch act'!Q124-'Proiectii financiare_V,Ch act'!Q61</f>
        <v>0</v>
      </c>
      <c r="R38" s="371"/>
    </row>
    <row r="39" spans="1:18" s="219" customFormat="1" ht="24" customHeight="1" x14ac:dyDescent="0.3">
      <c r="A39" s="222" t="s">
        <v>170</v>
      </c>
      <c r="B39" s="223">
        <f t="shared" si="4"/>
        <v>0</v>
      </c>
      <c r="C39" s="473"/>
      <c r="D39" s="223">
        <f t="shared" ref="D39:Q39" si="8">D19-D37</f>
        <v>0</v>
      </c>
      <c r="E39" s="223">
        <f t="shared" si="8"/>
        <v>0</v>
      </c>
      <c r="F39" s="223">
        <f t="shared" si="8"/>
        <v>0</v>
      </c>
      <c r="G39" s="223">
        <f t="shared" si="8"/>
        <v>0</v>
      </c>
      <c r="H39" s="223">
        <f t="shared" si="8"/>
        <v>0</v>
      </c>
      <c r="I39" s="223">
        <f t="shared" si="8"/>
        <v>0</v>
      </c>
      <c r="J39" s="223">
        <f t="shared" si="8"/>
        <v>0</v>
      </c>
      <c r="K39" s="223">
        <f t="shared" si="8"/>
        <v>0</v>
      </c>
      <c r="L39" s="223">
        <f t="shared" si="8"/>
        <v>0</v>
      </c>
      <c r="M39" s="223">
        <f t="shared" si="8"/>
        <v>0</v>
      </c>
      <c r="N39" s="223">
        <f t="shared" si="8"/>
        <v>0</v>
      </c>
      <c r="O39" s="223">
        <f t="shared" si="8"/>
        <v>0</v>
      </c>
      <c r="P39" s="223">
        <f t="shared" si="8"/>
        <v>0</v>
      </c>
      <c r="Q39" s="223">
        <f t="shared" si="8"/>
        <v>0</v>
      </c>
      <c r="R39" s="254"/>
    </row>
    <row r="40" spans="1:18" ht="15.6" x14ac:dyDescent="0.3">
      <c r="A40" s="257"/>
      <c r="H40" s="192"/>
      <c r="J40" s="192"/>
      <c r="K40" s="192"/>
      <c r="L40" s="192"/>
      <c r="M40" s="192"/>
    </row>
    <row r="41" spans="1:18" ht="15.6" x14ac:dyDescent="0.3">
      <c r="A41" s="257"/>
      <c r="H41" s="192"/>
      <c r="J41" s="192"/>
      <c r="K41" s="192"/>
      <c r="L41" s="192"/>
      <c r="M41" s="192"/>
    </row>
    <row r="42" spans="1:18" ht="15.6" x14ac:dyDescent="0.3">
      <c r="A42" s="235" t="s">
        <v>120</v>
      </c>
      <c r="B42" s="199" t="s">
        <v>99</v>
      </c>
      <c r="C42" s="199">
        <v>0</v>
      </c>
      <c r="D42" s="199">
        <v>1</v>
      </c>
      <c r="E42" s="199">
        <v>2</v>
      </c>
      <c r="F42" s="199">
        <v>3</v>
      </c>
      <c r="G42" s="199">
        <v>4</v>
      </c>
      <c r="H42" s="199">
        <v>5</v>
      </c>
      <c r="I42" s="199">
        <v>6</v>
      </c>
      <c r="J42" s="199">
        <v>7</v>
      </c>
      <c r="K42" s="199">
        <v>8</v>
      </c>
      <c r="L42" s="199">
        <v>9</v>
      </c>
      <c r="M42" s="199">
        <v>10</v>
      </c>
      <c r="N42" s="199">
        <v>11</v>
      </c>
      <c r="O42" s="199">
        <v>12</v>
      </c>
      <c r="P42" s="199">
        <v>13</v>
      </c>
      <c r="Q42" s="199">
        <v>14</v>
      </c>
    </row>
    <row r="43" spans="1:18" ht="15.6" x14ac:dyDescent="0.3">
      <c r="A43" s="244" t="s">
        <v>188</v>
      </c>
      <c r="B43" s="111">
        <f>SUM(D43:G43)</f>
        <v>0</v>
      </c>
      <c r="C43" s="491"/>
      <c r="D43" s="120">
        <f>Investitie!F67</f>
        <v>0</v>
      </c>
      <c r="E43" s="120">
        <f>Investitie!G67</f>
        <v>0</v>
      </c>
      <c r="F43" s="120">
        <f>Investitie!H67</f>
        <v>0</v>
      </c>
      <c r="G43" s="120">
        <f>Investitie!I67</f>
        <v>0</v>
      </c>
      <c r="H43" s="192"/>
      <c r="J43" s="192"/>
      <c r="K43" s="192"/>
      <c r="L43" s="192"/>
      <c r="M43" s="192"/>
    </row>
    <row r="44" spans="1:18" ht="26.4" x14ac:dyDescent="0.3">
      <c r="A44" s="237" t="str">
        <f>Investitie!B78</f>
        <v>ASISTENŢĂ FINANCIARĂ NERAMBURSABILĂ SOLICITATĂ</v>
      </c>
      <c r="B44" s="111" t="e">
        <f>SUM(D44:G44)</f>
        <v>#DIV/0!</v>
      </c>
      <c r="C44" s="492"/>
      <c r="D44" s="120" t="e">
        <f>Investitie!F78</f>
        <v>#DIV/0!</v>
      </c>
      <c r="E44" s="120" t="e">
        <f>Investitie!G78</f>
        <v>#DIV/0!</v>
      </c>
      <c r="F44" s="120" t="e">
        <f>Investitie!H78</f>
        <v>#DIV/0!</v>
      </c>
      <c r="G44" s="120" t="e">
        <f>Investitie!I78</f>
        <v>#DIV/0!</v>
      </c>
      <c r="H44" s="192"/>
      <c r="J44" s="192"/>
      <c r="K44" s="192"/>
      <c r="L44" s="192"/>
      <c r="M44" s="192"/>
    </row>
    <row r="45" spans="1:18" ht="15.6" x14ac:dyDescent="0.3">
      <c r="A45" s="237" t="str">
        <f>Investitie!B79</f>
        <v>CONTRIBUTIE PROPRIE, din care:</v>
      </c>
      <c r="B45" s="111" t="e">
        <f>SUM(D45:G45)</f>
        <v>#DIV/0!</v>
      </c>
      <c r="C45" s="492"/>
      <c r="D45" s="120" t="e">
        <f>Investitie!F79</f>
        <v>#DIV/0!</v>
      </c>
      <c r="E45" s="120" t="e">
        <f>Investitie!G79</f>
        <v>#DIV/0!</v>
      </c>
      <c r="F45" s="120" t="e">
        <f>Investitie!H79</f>
        <v>#DIV/0!</v>
      </c>
      <c r="G45" s="120" t="e">
        <f>Investitie!I79</f>
        <v>#DIV/0!</v>
      </c>
      <c r="H45" s="192"/>
      <c r="J45" s="192"/>
      <c r="K45" s="192"/>
      <c r="L45" s="192"/>
      <c r="M45" s="192"/>
    </row>
    <row r="46" spans="1:18" x14ac:dyDescent="0.3">
      <c r="A46" s="237" t="str">
        <f>Investitie!B80</f>
        <v>Surse proprii</v>
      </c>
      <c r="B46" s="111" t="e">
        <f>SUM(D46:G46)</f>
        <v>#DIV/0!</v>
      </c>
      <c r="C46" s="492"/>
      <c r="D46" s="120" t="e">
        <f>Investitie!F80</f>
        <v>#DIV/0!</v>
      </c>
      <c r="E46" s="120" t="e">
        <f>Investitie!G80</f>
        <v>#DIV/0!</v>
      </c>
      <c r="F46" s="120" t="e">
        <f>Investitie!H80</f>
        <v>#DIV/0!</v>
      </c>
      <c r="G46" s="120" t="e">
        <f>Investitie!I80</f>
        <v>#DIV/0!</v>
      </c>
    </row>
    <row r="47" spans="1:18" ht="26.4" x14ac:dyDescent="0.3">
      <c r="A47" s="237" t="str">
        <f>Investitie!B81</f>
        <v>Contributie publica (veniturile nete actualizate, pentru proiecte generatoare de venit)</v>
      </c>
      <c r="B47" s="111">
        <f>SUM(D47:G47)</f>
        <v>0</v>
      </c>
      <c r="C47" s="492"/>
      <c r="D47" s="120">
        <f>Investitie!F81</f>
        <v>0</v>
      </c>
      <c r="E47" s="120">
        <f>Investitie!G81</f>
        <v>0</v>
      </c>
      <c r="F47" s="120">
        <f>Investitie!H81</f>
        <v>0</v>
      </c>
      <c r="G47" s="120">
        <f>Investitie!I81</f>
        <v>0</v>
      </c>
    </row>
    <row r="48" spans="1:18" hidden="1" x14ac:dyDescent="0.3">
      <c r="A48" s="237"/>
      <c r="B48" s="111"/>
      <c r="C48" s="492"/>
      <c r="D48" s="120"/>
      <c r="E48" s="120"/>
      <c r="F48" s="120"/>
      <c r="G48" s="120"/>
    </row>
    <row r="49" spans="1:17" x14ac:dyDescent="0.3">
      <c r="A49" s="237" t="str">
        <f>Investitie!B82</f>
        <v>Imprumuturi bancare (surse imprumutate)</v>
      </c>
      <c r="B49" s="111">
        <f>SUM(D49:G49)</f>
        <v>0</v>
      </c>
      <c r="C49" s="492"/>
      <c r="D49" s="120">
        <f>Investitie!F82</f>
        <v>0</v>
      </c>
      <c r="E49" s="120">
        <f>Investitie!G82</f>
        <v>0</v>
      </c>
      <c r="F49" s="120">
        <f>Investitie!H82</f>
        <v>0</v>
      </c>
      <c r="G49" s="120">
        <f>Investitie!I82</f>
        <v>0</v>
      </c>
    </row>
    <row r="50" spans="1:17" x14ac:dyDescent="0.3">
      <c r="C50" s="492"/>
    </row>
    <row r="51" spans="1:17" x14ac:dyDescent="0.3">
      <c r="A51" s="237" t="str">
        <f>Investitie!B90</f>
        <v>Rambursare imprumut (incl.dobanzi)</v>
      </c>
      <c r="B51" s="111">
        <f>SUM(D51:G51)</f>
        <v>0</v>
      </c>
      <c r="C51" s="486"/>
      <c r="D51" s="154">
        <f>Investitie!F90</f>
        <v>0</v>
      </c>
      <c r="E51" s="154">
        <f>Investitie!G90</f>
        <v>0</v>
      </c>
      <c r="F51" s="154">
        <f>Investitie!H90</f>
        <v>0</v>
      </c>
      <c r="G51" s="154">
        <f>Investitie!I90</f>
        <v>0</v>
      </c>
      <c r="H51" s="154">
        <f>Investitie!J90</f>
        <v>0</v>
      </c>
      <c r="I51" s="154">
        <f>Investitie!K90</f>
        <v>0</v>
      </c>
      <c r="J51" s="154">
        <f>Investitie!L90</f>
        <v>0</v>
      </c>
      <c r="K51" s="154">
        <f>Investitie!M90</f>
        <v>0</v>
      </c>
      <c r="L51" s="154">
        <f>Investitie!N90</f>
        <v>0</v>
      </c>
      <c r="M51" s="154">
        <f>Investitie!O90</f>
        <v>0</v>
      </c>
      <c r="N51" s="154">
        <f>Investitie!P90</f>
        <v>0</v>
      </c>
      <c r="O51" s="154">
        <f>Investitie!Q90</f>
        <v>0</v>
      </c>
      <c r="P51" s="154">
        <f>Investitie!R90</f>
        <v>0</v>
      </c>
      <c r="Q51" s="154">
        <f>Investitie!S90</f>
        <v>0</v>
      </c>
    </row>
    <row r="54" spans="1:17" x14ac:dyDescent="0.3">
      <c r="B54" s="87"/>
      <c r="C54" s="87"/>
      <c r="D54" s="87"/>
      <c r="E54" s="87"/>
      <c r="F54" s="87"/>
      <c r="G54" s="87"/>
      <c r="H54" s="87"/>
      <c r="J54" s="87"/>
      <c r="K54" s="87"/>
      <c r="L54" s="87"/>
      <c r="M54" s="87"/>
      <c r="N54" s="87"/>
      <c r="O54" s="87"/>
      <c r="P54" s="87"/>
      <c r="Q54" s="87"/>
    </row>
    <row r="55" spans="1:17" x14ac:dyDescent="0.3">
      <c r="B55" s="87"/>
      <c r="C55" s="87"/>
      <c r="D55" s="87"/>
      <c r="E55" s="87"/>
      <c r="F55" s="87"/>
      <c r="G55" s="87"/>
      <c r="H55" s="87"/>
      <c r="J55" s="87"/>
      <c r="K55" s="87"/>
      <c r="L55" s="87"/>
      <c r="M55" s="87"/>
      <c r="N55" s="87"/>
      <c r="O55" s="87"/>
      <c r="P55" s="87"/>
      <c r="Q55" s="87"/>
    </row>
    <row r="56" spans="1:17" x14ac:dyDescent="0.3">
      <c r="B56" s="87"/>
      <c r="C56" s="87"/>
      <c r="D56" s="87"/>
      <c r="E56" s="87"/>
      <c r="F56" s="87"/>
      <c r="G56" s="87"/>
      <c r="H56" s="87"/>
      <c r="J56" s="87"/>
      <c r="K56" s="87"/>
      <c r="L56" s="87"/>
      <c r="M56" s="87"/>
      <c r="N56" s="87"/>
      <c r="O56" s="87"/>
      <c r="P56" s="87"/>
      <c r="Q56" s="87"/>
    </row>
  </sheetData>
  <mergeCells count="6">
    <mergeCell ref="C43:C51"/>
    <mergeCell ref="A1:D1"/>
    <mergeCell ref="A2:H2"/>
    <mergeCell ref="A4:M4"/>
    <mergeCell ref="D5:Q5"/>
    <mergeCell ref="C7:C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69"/>
  <sheetViews>
    <sheetView workbookViewId="0">
      <selection activeCell="I17" sqref="I17"/>
    </sheetView>
  </sheetViews>
  <sheetFormatPr defaultColWidth="8.88671875" defaultRowHeight="14.4" x14ac:dyDescent="0.3"/>
  <cols>
    <col min="1" max="1" width="33.6640625" style="286" customWidth="1"/>
    <col min="2" max="2" width="20.88671875" bestFit="1" customWidth="1"/>
    <col min="3" max="4" width="16.5546875" style="287" customWidth="1"/>
    <col min="5" max="17" width="16.5546875" customWidth="1"/>
  </cols>
  <sheetData>
    <row r="1" spans="1:17" ht="33" customHeight="1" x14ac:dyDescent="0.35">
      <c r="A1" s="496" t="s">
        <v>313</v>
      </c>
      <c r="B1" s="496"/>
      <c r="C1" s="496"/>
      <c r="D1" s="496"/>
      <c r="E1" s="496"/>
      <c r="F1" s="496"/>
      <c r="G1" s="285"/>
      <c r="H1" s="285"/>
      <c r="I1" s="285"/>
      <c r="J1" s="285"/>
      <c r="K1" s="285"/>
      <c r="L1" s="285"/>
    </row>
    <row r="2" spans="1:17" ht="19.5" customHeight="1" x14ac:dyDescent="0.3">
      <c r="A2" s="507" t="s">
        <v>236</v>
      </c>
      <c r="B2" s="507"/>
      <c r="C2" s="507"/>
      <c r="D2" s="507"/>
      <c r="E2" s="507"/>
      <c r="F2" s="507"/>
      <c r="G2" s="507"/>
      <c r="H2" s="507"/>
      <c r="I2" s="507"/>
      <c r="J2" s="507"/>
      <c r="K2" s="507"/>
      <c r="L2" s="507"/>
    </row>
    <row r="4" spans="1:17" x14ac:dyDescent="0.3">
      <c r="A4" s="288" t="s">
        <v>237</v>
      </c>
      <c r="B4" s="289">
        <v>0.04</v>
      </c>
    </row>
    <row r="5" spans="1:17" s="292" customFormat="1" ht="13.8" x14ac:dyDescent="0.3">
      <c r="A5" s="257" t="s">
        <v>238</v>
      </c>
      <c r="B5" s="290" t="s">
        <v>32</v>
      </c>
      <c r="C5" s="291"/>
      <c r="D5" s="291">
        <v>1</v>
      </c>
      <c r="E5" s="291">
        <v>2</v>
      </c>
      <c r="F5" s="291">
        <v>3</v>
      </c>
      <c r="G5" s="291">
        <v>4</v>
      </c>
      <c r="H5" s="291">
        <v>5</v>
      </c>
      <c r="I5" s="291">
        <v>6</v>
      </c>
      <c r="J5" s="291">
        <v>7</v>
      </c>
      <c r="K5" s="291">
        <v>8</v>
      </c>
      <c r="L5" s="291">
        <v>9</v>
      </c>
      <c r="M5" s="291">
        <v>10</v>
      </c>
      <c r="N5" s="291">
        <v>11</v>
      </c>
      <c r="O5" s="291">
        <v>12</v>
      </c>
      <c r="P5" s="291">
        <v>13</v>
      </c>
      <c r="Q5" s="291">
        <v>14</v>
      </c>
    </row>
    <row r="6" spans="1:17" s="113" customFormat="1" x14ac:dyDescent="0.25">
      <c r="A6" s="293" t="s">
        <v>239</v>
      </c>
      <c r="B6" s="86">
        <f t="shared" ref="B6:B13" si="0">SUM(D6:Q6)</f>
        <v>0</v>
      </c>
      <c r="C6" s="144"/>
      <c r="D6" s="144">
        <f>'Proiectii financiare marginale'!D19-SUM('Proiectii financiare marginale'!D14:D15)</f>
        <v>0</v>
      </c>
      <c r="E6" s="144">
        <f>'Proiectii financiare marginale'!E19-SUM('Proiectii financiare marginale'!E14:E15)</f>
        <v>0</v>
      </c>
      <c r="F6" s="144">
        <f>'Proiectii financiare marginale'!F19-SUM('Proiectii financiare marginale'!F14:F15)</f>
        <v>0</v>
      </c>
      <c r="G6" s="144">
        <f>'Proiectii financiare marginale'!G19-SUM('Proiectii financiare marginale'!G14:G15)</f>
        <v>0</v>
      </c>
      <c r="H6" s="144">
        <f>'Proiectii financiare marginale'!H19-SUM('Proiectii financiare marginale'!H14:H15)</f>
        <v>0</v>
      </c>
      <c r="I6" s="144">
        <f>'Proiectii financiare marginale'!I19-SUM('Proiectii financiare marginale'!I14:I15)</f>
        <v>0</v>
      </c>
      <c r="J6" s="144">
        <f>'Proiectii financiare marginale'!J19-SUM('Proiectii financiare marginale'!J14:J15)</f>
        <v>0</v>
      </c>
      <c r="K6" s="144">
        <f>'Proiectii financiare marginale'!K19-SUM('Proiectii financiare marginale'!K14:K15)</f>
        <v>0</v>
      </c>
      <c r="L6" s="144">
        <f>'Proiectii financiare marginale'!L19-SUM('Proiectii financiare marginale'!L14:L15)</f>
        <v>0</v>
      </c>
      <c r="M6" s="144">
        <f>'Proiectii financiare marginale'!M19-SUM('Proiectii financiare marginale'!M14:M15)</f>
        <v>0</v>
      </c>
      <c r="N6" s="144">
        <f>'Proiectii financiare marginale'!N19-SUM('Proiectii financiare marginale'!N14:N15)</f>
        <v>0</v>
      </c>
      <c r="O6" s="144">
        <f>'Proiectii financiare marginale'!O19-SUM('Proiectii financiare marginale'!O14:O15)</f>
        <v>0</v>
      </c>
      <c r="P6" s="144">
        <f>'Proiectii financiare marginale'!P19-SUM('Proiectii financiare marginale'!P14:P15)</f>
        <v>0</v>
      </c>
      <c r="Q6" s="144">
        <f>'Proiectii financiare marginale'!Q19-SUM('Proiectii financiare marginale'!Q14:Q15)</f>
        <v>0</v>
      </c>
    </row>
    <row r="7" spans="1:17" s="113" customFormat="1" x14ac:dyDescent="0.25">
      <c r="A7" s="294" t="s">
        <v>240</v>
      </c>
      <c r="B7" s="86">
        <f t="shared" si="0"/>
        <v>0</v>
      </c>
      <c r="C7" s="295"/>
      <c r="D7" s="295"/>
      <c r="E7" s="295"/>
      <c r="F7" s="295"/>
      <c r="G7" s="295"/>
      <c r="H7" s="295"/>
      <c r="I7" s="295"/>
      <c r="J7" s="295"/>
      <c r="K7" s="295"/>
      <c r="L7" s="295"/>
      <c r="M7" s="295"/>
      <c r="N7" s="295"/>
      <c r="O7" s="295"/>
      <c r="P7" s="295"/>
      <c r="Q7" s="295">
        <f>O66</f>
        <v>0</v>
      </c>
    </row>
    <row r="8" spans="1:17" s="107" customFormat="1" x14ac:dyDescent="0.25">
      <c r="A8" s="296" t="s">
        <v>241</v>
      </c>
      <c r="B8" s="297">
        <f t="shared" si="0"/>
        <v>0</v>
      </c>
      <c r="C8" s="298"/>
      <c r="D8" s="298">
        <f>D6+D7</f>
        <v>0</v>
      </c>
      <c r="E8" s="298">
        <f t="shared" ref="E8:Q8" si="1">E6+E7</f>
        <v>0</v>
      </c>
      <c r="F8" s="298">
        <f t="shared" si="1"/>
        <v>0</v>
      </c>
      <c r="G8" s="298">
        <f t="shared" si="1"/>
        <v>0</v>
      </c>
      <c r="H8" s="298">
        <f t="shared" si="1"/>
        <v>0</v>
      </c>
      <c r="I8" s="298">
        <f t="shared" si="1"/>
        <v>0</v>
      </c>
      <c r="J8" s="298">
        <f t="shared" si="1"/>
        <v>0</v>
      </c>
      <c r="K8" s="298">
        <f t="shared" si="1"/>
        <v>0</v>
      </c>
      <c r="L8" s="298">
        <f t="shared" si="1"/>
        <v>0</v>
      </c>
      <c r="M8" s="298">
        <f t="shared" si="1"/>
        <v>0</v>
      </c>
      <c r="N8" s="298">
        <f t="shared" si="1"/>
        <v>0</v>
      </c>
      <c r="O8" s="298">
        <f t="shared" si="1"/>
        <v>0</v>
      </c>
      <c r="P8" s="298">
        <f t="shared" si="1"/>
        <v>0</v>
      </c>
      <c r="Q8" s="298">
        <f t="shared" si="1"/>
        <v>0</v>
      </c>
    </row>
    <row r="9" spans="1:17" s="113" customFormat="1" x14ac:dyDescent="0.25">
      <c r="A9" s="293" t="s">
        <v>242</v>
      </c>
      <c r="B9" s="86">
        <f t="shared" si="0"/>
        <v>0</v>
      </c>
      <c r="C9" s="86"/>
      <c r="D9" s="86">
        <f>'Proiectii financiare marginale'!D37</f>
        <v>0</v>
      </c>
      <c r="E9" s="86">
        <f>'Proiectii financiare marginale'!E37</f>
        <v>0</v>
      </c>
      <c r="F9" s="86">
        <f>'Proiectii financiare marginale'!F37</f>
        <v>0</v>
      </c>
      <c r="G9" s="86">
        <f>'Proiectii financiare marginale'!G37</f>
        <v>0</v>
      </c>
      <c r="H9" s="86">
        <f>'Proiectii financiare marginale'!H37</f>
        <v>0</v>
      </c>
      <c r="I9" s="86">
        <f>'Proiectii financiare marginale'!I37</f>
        <v>0</v>
      </c>
      <c r="J9" s="86">
        <f>'Proiectii financiare marginale'!J37</f>
        <v>0</v>
      </c>
      <c r="K9" s="86">
        <f>'Proiectii financiare marginale'!K37</f>
        <v>0</v>
      </c>
      <c r="L9" s="86">
        <f>'Proiectii financiare marginale'!L37</f>
        <v>0</v>
      </c>
      <c r="M9" s="86">
        <f>'Proiectii financiare marginale'!M37</f>
        <v>0</v>
      </c>
      <c r="N9" s="86">
        <f>'Proiectii financiare marginale'!N37</f>
        <v>0</v>
      </c>
      <c r="O9" s="86">
        <f>'Proiectii financiare marginale'!O37</f>
        <v>0</v>
      </c>
      <c r="P9" s="86">
        <f>'Proiectii financiare marginale'!P37</f>
        <v>0</v>
      </c>
      <c r="Q9" s="86">
        <f>'Proiectii financiare marginale'!Q37</f>
        <v>0</v>
      </c>
    </row>
    <row r="10" spans="1:17" s="113" customFormat="1" x14ac:dyDescent="0.25">
      <c r="A10" s="294" t="s">
        <v>243</v>
      </c>
      <c r="B10" s="86">
        <f t="shared" si="0"/>
        <v>0</v>
      </c>
      <c r="C10" s="86"/>
      <c r="D10" s="86">
        <f>Investitie!F67</f>
        <v>0</v>
      </c>
      <c r="E10" s="86">
        <f>Investitie!G67</f>
        <v>0</v>
      </c>
      <c r="F10" s="86">
        <f>Investitie!H67</f>
        <v>0</v>
      </c>
      <c r="G10" s="86">
        <f>Investitie!I67</f>
        <v>0</v>
      </c>
      <c r="H10" s="86"/>
      <c r="I10" s="86"/>
      <c r="J10" s="86"/>
      <c r="K10" s="86"/>
      <c r="L10" s="86"/>
      <c r="M10" s="86"/>
      <c r="N10" s="86"/>
      <c r="O10" s="86"/>
      <c r="P10" s="86"/>
      <c r="Q10" s="86"/>
    </row>
    <row r="11" spans="1:17" s="107" customFormat="1" x14ac:dyDescent="0.25">
      <c r="A11" s="296" t="s">
        <v>244</v>
      </c>
      <c r="B11" s="297">
        <f t="shared" si="0"/>
        <v>0</v>
      </c>
      <c r="C11" s="297"/>
      <c r="D11" s="297">
        <f>SUM(D9:D10)</f>
        <v>0</v>
      </c>
      <c r="E11" s="297">
        <f t="shared" ref="E11:M11" si="2">SUM(E9:E10)</f>
        <v>0</v>
      </c>
      <c r="F11" s="297">
        <f t="shared" si="2"/>
        <v>0</v>
      </c>
      <c r="G11" s="297">
        <f t="shared" si="2"/>
        <v>0</v>
      </c>
      <c r="H11" s="297">
        <f t="shared" si="2"/>
        <v>0</v>
      </c>
      <c r="I11" s="297">
        <f t="shared" si="2"/>
        <v>0</v>
      </c>
      <c r="J11" s="297">
        <f t="shared" si="2"/>
        <v>0</v>
      </c>
      <c r="K11" s="297">
        <f t="shared" si="2"/>
        <v>0</v>
      </c>
      <c r="L11" s="297">
        <f t="shared" si="2"/>
        <v>0</v>
      </c>
      <c r="M11" s="297">
        <f t="shared" si="2"/>
        <v>0</v>
      </c>
      <c r="N11" s="297">
        <f>SUM(N9:N10)</f>
        <v>0</v>
      </c>
      <c r="O11" s="297">
        <f t="shared" ref="O11:Q11" si="3">SUM(O9:O10)</f>
        <v>0</v>
      </c>
      <c r="P11" s="297">
        <f t="shared" si="3"/>
        <v>0</v>
      </c>
      <c r="Q11" s="297">
        <f t="shared" si="3"/>
        <v>0</v>
      </c>
    </row>
    <row r="12" spans="1:17" s="107" customFormat="1" x14ac:dyDescent="0.25">
      <c r="A12" s="299" t="s">
        <v>245</v>
      </c>
      <c r="B12" s="119">
        <f t="shared" si="0"/>
        <v>0</v>
      </c>
      <c r="C12" s="119"/>
      <c r="D12" s="119">
        <f>D8-D11</f>
        <v>0</v>
      </c>
      <c r="E12" s="119">
        <f t="shared" ref="E12:Q12" si="4">E8-E11</f>
        <v>0</v>
      </c>
      <c r="F12" s="119">
        <f t="shared" si="4"/>
        <v>0</v>
      </c>
      <c r="G12" s="119">
        <f t="shared" si="4"/>
        <v>0</v>
      </c>
      <c r="H12" s="119">
        <f t="shared" si="4"/>
        <v>0</v>
      </c>
      <c r="I12" s="119">
        <f t="shared" si="4"/>
        <v>0</v>
      </c>
      <c r="J12" s="119">
        <f t="shared" si="4"/>
        <v>0</v>
      </c>
      <c r="K12" s="119">
        <f t="shared" si="4"/>
        <v>0</v>
      </c>
      <c r="L12" s="119">
        <f t="shared" si="4"/>
        <v>0</v>
      </c>
      <c r="M12" s="119">
        <f t="shared" si="4"/>
        <v>0</v>
      </c>
      <c r="N12" s="119">
        <f t="shared" si="4"/>
        <v>0</v>
      </c>
      <c r="O12" s="119">
        <f t="shared" si="4"/>
        <v>0</v>
      </c>
      <c r="P12" s="119">
        <f t="shared" si="4"/>
        <v>0</v>
      </c>
      <c r="Q12" s="119">
        <f t="shared" si="4"/>
        <v>0</v>
      </c>
    </row>
    <row r="13" spans="1:17" s="302" customFormat="1" x14ac:dyDescent="0.25">
      <c r="A13" s="300" t="s">
        <v>246</v>
      </c>
      <c r="B13" s="301">
        <f t="shared" si="0"/>
        <v>0</v>
      </c>
      <c r="C13" s="301"/>
      <c r="D13" s="301">
        <f>D12*POWER(1+$B$4,-D5)</f>
        <v>0</v>
      </c>
      <c r="E13" s="301">
        <f t="shared" ref="E13:Q13" si="5">E12*POWER(1+$B$4,-E5)</f>
        <v>0</v>
      </c>
      <c r="F13" s="301">
        <f t="shared" si="5"/>
        <v>0</v>
      </c>
      <c r="G13" s="301">
        <f t="shared" si="5"/>
        <v>0</v>
      </c>
      <c r="H13" s="301">
        <f t="shared" si="5"/>
        <v>0</v>
      </c>
      <c r="I13" s="301">
        <f t="shared" si="5"/>
        <v>0</v>
      </c>
      <c r="J13" s="301">
        <f t="shared" si="5"/>
        <v>0</v>
      </c>
      <c r="K13" s="301">
        <f t="shared" si="5"/>
        <v>0</v>
      </c>
      <c r="L13" s="301">
        <f t="shared" si="5"/>
        <v>0</v>
      </c>
      <c r="M13" s="301">
        <f t="shared" si="5"/>
        <v>0</v>
      </c>
      <c r="N13" s="301">
        <f t="shared" si="5"/>
        <v>0</v>
      </c>
      <c r="O13" s="301">
        <f t="shared" si="5"/>
        <v>0</v>
      </c>
      <c r="P13" s="301">
        <f t="shared" si="5"/>
        <v>0</v>
      </c>
      <c r="Q13" s="301">
        <f t="shared" si="5"/>
        <v>0</v>
      </c>
    </row>
    <row r="14" spans="1:17" s="107" customFormat="1" x14ac:dyDescent="0.25">
      <c r="A14" s="299" t="s">
        <v>247</v>
      </c>
      <c r="B14" s="119">
        <f>SUM(D14:Q14)</f>
        <v>0</v>
      </c>
      <c r="C14" s="119"/>
      <c r="D14" s="347">
        <f>(1/(1+$B$4)^D5)*D10</f>
        <v>0</v>
      </c>
      <c r="E14" s="347">
        <f t="shared" ref="E14:G14" si="6">(1/(1+$B$4)^E5)*E10</f>
        <v>0</v>
      </c>
      <c r="F14" s="347">
        <f t="shared" si="6"/>
        <v>0</v>
      </c>
      <c r="G14" s="347">
        <f t="shared" si="6"/>
        <v>0</v>
      </c>
      <c r="H14" s="137"/>
      <c r="I14" s="137"/>
      <c r="J14" s="137"/>
      <c r="K14" s="137"/>
      <c r="L14" s="137"/>
      <c r="M14" s="137"/>
      <c r="N14" s="137"/>
      <c r="O14" s="137"/>
      <c r="P14" s="137"/>
      <c r="Q14" s="137"/>
    </row>
    <row r="15" spans="1:17" s="254" customFormat="1" ht="15.6" x14ac:dyDescent="0.3">
      <c r="A15" s="409"/>
      <c r="B15" s="410"/>
      <c r="C15" s="411"/>
      <c r="D15" s="411"/>
      <c r="E15" s="406"/>
    </row>
    <row r="16" spans="1:17" s="254" customFormat="1" ht="15.6" x14ac:dyDescent="0.3">
      <c r="A16" s="508" t="s">
        <v>248</v>
      </c>
      <c r="B16" s="508"/>
      <c r="C16" s="508"/>
      <c r="D16" s="508"/>
      <c r="E16" s="407"/>
    </row>
    <row r="17" spans="1:13" s="113" customFormat="1" ht="26.4" customHeight="1" x14ac:dyDescent="0.25">
      <c r="A17" s="508" t="s">
        <v>249</v>
      </c>
      <c r="B17" s="508"/>
      <c r="C17" s="508"/>
      <c r="D17" s="508"/>
      <c r="E17" s="408"/>
    </row>
    <row r="18" spans="1:13" s="113" customFormat="1" ht="14.4" customHeight="1" x14ac:dyDescent="0.3">
      <c r="A18" s="510" t="s">
        <v>452</v>
      </c>
      <c r="B18" s="510"/>
      <c r="C18" s="510"/>
      <c r="D18" s="510"/>
      <c r="E18" s="510"/>
      <c r="F18" s="510"/>
      <c r="G18" s="510"/>
      <c r="H18" s="510"/>
      <c r="I18" s="510"/>
      <c r="J18" s="510"/>
      <c r="K18" s="510"/>
    </row>
    <row r="19" spans="1:13" s="113" customFormat="1" ht="29.4" customHeight="1" x14ac:dyDescent="0.3">
      <c r="A19" s="510" t="s">
        <v>453</v>
      </c>
      <c r="B19" s="510"/>
      <c r="C19" s="510"/>
      <c r="D19" s="510"/>
      <c r="E19" s="510"/>
      <c r="F19" s="510"/>
      <c r="G19" s="510"/>
      <c r="H19" s="510"/>
      <c r="I19" s="510"/>
      <c r="J19" s="510"/>
      <c r="K19" s="510"/>
    </row>
    <row r="20" spans="1:13" s="113" customFormat="1" ht="36.6" customHeight="1" x14ac:dyDescent="0.3">
      <c r="A20" s="412"/>
      <c r="B20" s="412"/>
      <c r="C20" s="412"/>
      <c r="D20" s="412"/>
      <c r="E20" s="412"/>
      <c r="F20" s="412"/>
      <c r="G20" s="412"/>
      <c r="H20" s="412"/>
      <c r="I20" s="412"/>
      <c r="J20" s="412"/>
      <c r="K20" s="412"/>
    </row>
    <row r="21" spans="1:13" s="113" customFormat="1" ht="15.6" x14ac:dyDescent="0.3">
      <c r="A21" s="222" t="s">
        <v>467</v>
      </c>
      <c r="B21" s="427"/>
      <c r="C21" s="413"/>
      <c r="D21" s="414"/>
      <c r="E21" s="408"/>
    </row>
    <row r="22" spans="1:13" s="113" customFormat="1" ht="78" x14ac:dyDescent="0.3">
      <c r="A22" s="222" t="s">
        <v>451</v>
      </c>
      <c r="B22" s="428">
        <f>'Deviz general'!E14+'Deviz general'!E19+'Deviz general'!E58-'Deviz general'!E54-'Deviz general'!E56+'Deviz general'!E61+'Deviz general'!C62+'Deviz general'!C69</f>
        <v>0</v>
      </c>
      <c r="C22" s="413"/>
      <c r="D22" s="414"/>
      <c r="E22" s="408"/>
    </row>
    <row r="23" spans="1:13" ht="15.6" x14ac:dyDescent="0.3">
      <c r="A23" s="222" t="s">
        <v>445</v>
      </c>
      <c r="B23" s="428" t="e">
        <f>B22/B21</f>
        <v>#DIV/0!</v>
      </c>
    </row>
    <row r="24" spans="1:13" ht="15.6" x14ac:dyDescent="0.3">
      <c r="A24" s="412"/>
      <c r="B24" s="138"/>
    </row>
    <row r="25" spans="1:13" s="305" customFormat="1" ht="12" x14ac:dyDescent="0.25">
      <c r="A25" s="308"/>
      <c r="B25" s="307"/>
      <c r="C25" s="307"/>
      <c r="D25" s="307"/>
      <c r="E25" s="307"/>
      <c r="F25" s="307"/>
      <c r="G25" s="307"/>
      <c r="H25" s="307"/>
      <c r="I25" s="307"/>
      <c r="J25" s="307"/>
      <c r="K25" s="307"/>
      <c r="L25" s="304"/>
      <c r="M25" s="304"/>
    </row>
    <row r="26" spans="1:13" s="305" customFormat="1" ht="12" x14ac:dyDescent="0.25">
      <c r="A26" s="307"/>
      <c r="B26" s="307"/>
      <c r="C26" s="307"/>
      <c r="D26" s="307"/>
      <c r="E26" s="307"/>
      <c r="F26" s="307"/>
      <c r="G26" s="307"/>
      <c r="H26" s="307"/>
      <c r="I26" s="307"/>
      <c r="J26" s="307"/>
      <c r="K26" s="307"/>
      <c r="L26" s="304"/>
      <c r="M26" s="304"/>
    </row>
    <row r="27" spans="1:13" s="305" customFormat="1" ht="22.8" x14ac:dyDescent="0.25">
      <c r="A27" s="309" t="s">
        <v>250</v>
      </c>
      <c r="B27" s="309" t="s">
        <v>251</v>
      </c>
      <c r="C27" s="309" t="s">
        <v>252</v>
      </c>
      <c r="D27" s="309" t="s">
        <v>253</v>
      </c>
      <c r="E27" s="309" t="s">
        <v>254</v>
      </c>
      <c r="F27" s="307"/>
      <c r="G27" s="307"/>
      <c r="H27" s="307"/>
      <c r="I27" s="307"/>
      <c r="J27" s="307"/>
      <c r="K27" s="307"/>
      <c r="L27" s="304"/>
      <c r="M27" s="304"/>
    </row>
    <row r="28" spans="1:13" s="305" customFormat="1" ht="12" x14ac:dyDescent="0.25">
      <c r="A28" s="310" t="s">
        <v>255</v>
      </c>
      <c r="B28" s="311">
        <v>0</v>
      </c>
      <c r="C28" s="312" t="e">
        <f>B28/$B$59</f>
        <v>#DIV/0!</v>
      </c>
      <c r="D28" s="310">
        <v>5</v>
      </c>
      <c r="E28" s="313" t="e">
        <f>ROUND(C28*D28,0)</f>
        <v>#DIV/0!</v>
      </c>
      <c r="F28" s="307"/>
      <c r="G28" s="307"/>
      <c r="H28" s="307"/>
      <c r="I28" s="307"/>
      <c r="J28" s="307"/>
      <c r="K28" s="307"/>
      <c r="L28" s="304"/>
      <c r="M28" s="304"/>
    </row>
    <row r="29" spans="1:13" s="305" customFormat="1" ht="12" x14ac:dyDescent="0.25">
      <c r="A29" s="310" t="s">
        <v>256</v>
      </c>
      <c r="B29" s="311">
        <v>0</v>
      </c>
      <c r="C29" s="312" t="e">
        <f>B29/$B$59</f>
        <v>#DIV/0!</v>
      </c>
      <c r="D29" s="310">
        <v>0</v>
      </c>
      <c r="E29" s="313" t="e">
        <f>ROUND(C29*D29,0)</f>
        <v>#DIV/0!</v>
      </c>
      <c r="F29" s="307"/>
      <c r="G29" s="307"/>
      <c r="H29" s="307"/>
      <c r="I29" s="307"/>
      <c r="J29" s="307"/>
      <c r="K29" s="307"/>
      <c r="L29" s="304"/>
      <c r="M29" s="304"/>
    </row>
    <row r="30" spans="1:13" s="305" customFormat="1" ht="12" x14ac:dyDescent="0.25">
      <c r="A30" s="310" t="s">
        <v>257</v>
      </c>
      <c r="B30" s="311">
        <v>0</v>
      </c>
      <c r="C30" s="312" t="e">
        <f t="shared" ref="C30:C58" si="7">B30/$B$59</f>
        <v>#DIV/0!</v>
      </c>
      <c r="D30" s="310">
        <v>0</v>
      </c>
      <c r="E30" s="313" t="e">
        <f t="shared" ref="E30:E58" si="8">ROUND(C30*D30,0)</f>
        <v>#DIV/0!</v>
      </c>
      <c r="F30" s="307"/>
      <c r="G30" s="307"/>
      <c r="H30" s="307"/>
      <c r="I30" s="307"/>
      <c r="J30" s="307"/>
      <c r="K30" s="307"/>
      <c r="L30" s="304"/>
      <c r="M30" s="304"/>
    </row>
    <row r="31" spans="1:13" s="305" customFormat="1" ht="12" x14ac:dyDescent="0.25">
      <c r="A31" s="310" t="s">
        <v>258</v>
      </c>
      <c r="B31" s="311">
        <v>0</v>
      </c>
      <c r="C31" s="312" t="e">
        <f t="shared" si="7"/>
        <v>#DIV/0!</v>
      </c>
      <c r="D31" s="310">
        <v>0</v>
      </c>
      <c r="E31" s="313" t="e">
        <f t="shared" si="8"/>
        <v>#DIV/0!</v>
      </c>
      <c r="F31" s="307"/>
      <c r="G31" s="307"/>
      <c r="H31" s="307"/>
      <c r="I31" s="307"/>
      <c r="J31" s="307"/>
      <c r="K31" s="307"/>
      <c r="L31" s="304"/>
      <c r="M31" s="304"/>
    </row>
    <row r="32" spans="1:13" s="305" customFormat="1" ht="12" x14ac:dyDescent="0.25">
      <c r="A32" s="310" t="s">
        <v>259</v>
      </c>
      <c r="B32" s="311">
        <v>0</v>
      </c>
      <c r="C32" s="312" t="e">
        <f t="shared" si="7"/>
        <v>#DIV/0!</v>
      </c>
      <c r="D32" s="310">
        <v>0</v>
      </c>
      <c r="E32" s="313" t="e">
        <f t="shared" si="8"/>
        <v>#DIV/0!</v>
      </c>
      <c r="F32" s="307"/>
      <c r="G32" s="307"/>
      <c r="H32" s="307"/>
      <c r="I32" s="307"/>
      <c r="J32" s="307"/>
      <c r="K32" s="307"/>
      <c r="L32" s="304"/>
      <c r="M32" s="304"/>
    </row>
    <row r="33" spans="1:13" s="305" customFormat="1" ht="12" x14ac:dyDescent="0.25">
      <c r="A33" s="310" t="s">
        <v>260</v>
      </c>
      <c r="B33" s="311">
        <v>0</v>
      </c>
      <c r="C33" s="312" t="e">
        <f t="shared" si="7"/>
        <v>#DIV/0!</v>
      </c>
      <c r="D33" s="310">
        <v>0</v>
      </c>
      <c r="E33" s="313" t="e">
        <f t="shared" si="8"/>
        <v>#DIV/0!</v>
      </c>
      <c r="F33" s="307"/>
      <c r="G33" s="307"/>
      <c r="H33" s="307"/>
      <c r="I33" s="307"/>
      <c r="J33" s="307"/>
      <c r="K33" s="307"/>
      <c r="L33" s="304"/>
      <c r="M33" s="304"/>
    </row>
    <row r="34" spans="1:13" s="305" customFormat="1" ht="12" x14ac:dyDescent="0.25">
      <c r="A34" s="310" t="s">
        <v>261</v>
      </c>
      <c r="B34" s="311">
        <v>0</v>
      </c>
      <c r="C34" s="312" t="e">
        <f t="shared" si="7"/>
        <v>#DIV/0!</v>
      </c>
      <c r="D34" s="310">
        <v>0</v>
      </c>
      <c r="E34" s="313" t="e">
        <f t="shared" si="8"/>
        <v>#DIV/0!</v>
      </c>
      <c r="F34" s="307"/>
      <c r="G34" s="307"/>
      <c r="H34" s="307"/>
      <c r="I34" s="307"/>
      <c r="J34" s="307"/>
      <c r="K34" s="307"/>
      <c r="L34" s="304"/>
      <c r="M34" s="304"/>
    </row>
    <row r="35" spans="1:13" s="305" customFormat="1" ht="12" x14ac:dyDescent="0.25">
      <c r="A35" s="310" t="s">
        <v>262</v>
      </c>
      <c r="B35" s="311">
        <v>0</v>
      </c>
      <c r="C35" s="312" t="e">
        <f t="shared" si="7"/>
        <v>#DIV/0!</v>
      </c>
      <c r="D35" s="310">
        <v>0</v>
      </c>
      <c r="E35" s="313" t="e">
        <f t="shared" si="8"/>
        <v>#DIV/0!</v>
      </c>
      <c r="F35" s="307"/>
      <c r="G35" s="307"/>
      <c r="H35" s="307"/>
      <c r="I35" s="307"/>
      <c r="J35" s="307"/>
      <c r="K35" s="307"/>
      <c r="L35" s="304"/>
      <c r="M35" s="304"/>
    </row>
    <row r="36" spans="1:13" s="305" customFormat="1" ht="12" x14ac:dyDescent="0.25">
      <c r="A36" s="310" t="s">
        <v>263</v>
      </c>
      <c r="B36" s="311">
        <v>0</v>
      </c>
      <c r="C36" s="312" t="e">
        <f t="shared" si="7"/>
        <v>#DIV/0!</v>
      </c>
      <c r="D36" s="310">
        <v>0</v>
      </c>
      <c r="E36" s="313" t="e">
        <f t="shared" si="8"/>
        <v>#DIV/0!</v>
      </c>
      <c r="F36" s="307"/>
      <c r="G36" s="307"/>
      <c r="H36" s="307"/>
      <c r="I36" s="307"/>
      <c r="J36" s="307"/>
      <c r="K36" s="307"/>
      <c r="L36" s="304"/>
      <c r="M36" s="304"/>
    </row>
    <row r="37" spans="1:13" s="305" customFormat="1" ht="12" x14ac:dyDescent="0.25">
      <c r="A37" s="310" t="s">
        <v>264</v>
      </c>
      <c r="B37" s="311">
        <v>0</v>
      </c>
      <c r="C37" s="312" t="e">
        <f t="shared" si="7"/>
        <v>#DIV/0!</v>
      </c>
      <c r="D37" s="310">
        <v>0</v>
      </c>
      <c r="E37" s="313" t="e">
        <f t="shared" si="8"/>
        <v>#DIV/0!</v>
      </c>
      <c r="F37" s="307"/>
      <c r="G37" s="307"/>
      <c r="H37" s="307"/>
      <c r="I37" s="307"/>
      <c r="J37" s="307"/>
      <c r="K37" s="307"/>
      <c r="L37" s="304"/>
      <c r="M37" s="304"/>
    </row>
    <row r="38" spans="1:13" s="305" customFormat="1" ht="12" x14ac:dyDescent="0.25">
      <c r="A38" s="310" t="s">
        <v>265</v>
      </c>
      <c r="B38" s="311">
        <v>0</v>
      </c>
      <c r="C38" s="312" t="e">
        <f t="shared" si="7"/>
        <v>#DIV/0!</v>
      </c>
      <c r="D38" s="310">
        <v>0</v>
      </c>
      <c r="E38" s="313" t="e">
        <f t="shared" si="8"/>
        <v>#DIV/0!</v>
      </c>
      <c r="F38" s="307"/>
      <c r="G38" s="307"/>
      <c r="H38" s="307"/>
      <c r="I38" s="307"/>
      <c r="J38" s="307"/>
      <c r="K38" s="307"/>
      <c r="L38" s="304"/>
      <c r="M38" s="304"/>
    </row>
    <row r="39" spans="1:13" s="305" customFormat="1" ht="12" x14ac:dyDescent="0.25">
      <c r="A39" s="310" t="s">
        <v>266</v>
      </c>
      <c r="B39" s="311">
        <v>0</v>
      </c>
      <c r="C39" s="312" t="e">
        <f t="shared" si="7"/>
        <v>#DIV/0!</v>
      </c>
      <c r="D39" s="310">
        <v>0</v>
      </c>
      <c r="E39" s="313" t="e">
        <f t="shared" si="8"/>
        <v>#DIV/0!</v>
      </c>
      <c r="F39" s="307"/>
      <c r="G39" s="307"/>
      <c r="H39" s="307"/>
      <c r="I39" s="307"/>
      <c r="J39" s="307"/>
      <c r="K39" s="307"/>
      <c r="L39" s="304"/>
      <c r="M39" s="304"/>
    </row>
    <row r="40" spans="1:13" s="305" customFormat="1" ht="12" x14ac:dyDescent="0.25">
      <c r="A40" s="310" t="s">
        <v>267</v>
      </c>
      <c r="B40" s="311">
        <v>0</v>
      </c>
      <c r="C40" s="312" t="e">
        <f t="shared" si="7"/>
        <v>#DIV/0!</v>
      </c>
      <c r="D40" s="310">
        <v>0</v>
      </c>
      <c r="E40" s="313" t="e">
        <f t="shared" si="8"/>
        <v>#DIV/0!</v>
      </c>
      <c r="F40" s="307"/>
      <c r="G40" s="307"/>
      <c r="H40" s="307"/>
      <c r="I40" s="307"/>
      <c r="J40" s="307"/>
      <c r="K40" s="307"/>
      <c r="L40" s="304"/>
      <c r="M40" s="304"/>
    </row>
    <row r="41" spans="1:13" s="305" customFormat="1" ht="12" x14ac:dyDescent="0.25">
      <c r="A41" s="310" t="s">
        <v>268</v>
      </c>
      <c r="B41" s="311">
        <v>0</v>
      </c>
      <c r="C41" s="312" t="e">
        <f t="shared" si="7"/>
        <v>#DIV/0!</v>
      </c>
      <c r="D41" s="310">
        <v>0</v>
      </c>
      <c r="E41" s="313" t="e">
        <f t="shared" si="8"/>
        <v>#DIV/0!</v>
      </c>
      <c r="F41" s="307"/>
      <c r="G41" s="307"/>
      <c r="H41" s="307"/>
      <c r="I41" s="307"/>
      <c r="J41" s="307"/>
      <c r="K41" s="307"/>
      <c r="L41" s="304"/>
      <c r="M41" s="304"/>
    </row>
    <row r="42" spans="1:13" s="305" customFormat="1" ht="12" x14ac:dyDescent="0.25">
      <c r="A42" s="310" t="s">
        <v>269</v>
      </c>
      <c r="B42" s="311">
        <v>0</v>
      </c>
      <c r="C42" s="312" t="e">
        <f t="shared" si="7"/>
        <v>#DIV/0!</v>
      </c>
      <c r="D42" s="310">
        <v>0</v>
      </c>
      <c r="E42" s="313" t="e">
        <f t="shared" si="8"/>
        <v>#DIV/0!</v>
      </c>
      <c r="F42" s="307"/>
      <c r="G42" s="307"/>
      <c r="H42" s="307"/>
      <c r="I42" s="307"/>
      <c r="J42" s="307"/>
      <c r="K42" s="307"/>
      <c r="L42" s="304"/>
      <c r="M42" s="304"/>
    </row>
    <row r="43" spans="1:13" s="305" customFormat="1" ht="12" x14ac:dyDescent="0.25">
      <c r="A43" s="310" t="s">
        <v>270</v>
      </c>
      <c r="B43" s="311">
        <v>0</v>
      </c>
      <c r="C43" s="312" t="e">
        <f t="shared" si="7"/>
        <v>#DIV/0!</v>
      </c>
      <c r="D43" s="310">
        <v>0</v>
      </c>
      <c r="E43" s="313" t="e">
        <f t="shared" si="8"/>
        <v>#DIV/0!</v>
      </c>
      <c r="F43" s="307"/>
      <c r="G43" s="307"/>
      <c r="H43" s="307"/>
      <c r="I43" s="307"/>
      <c r="J43" s="307"/>
      <c r="K43" s="307"/>
      <c r="L43" s="304"/>
      <c r="M43" s="304"/>
    </row>
    <row r="44" spans="1:13" s="305" customFormat="1" ht="12" x14ac:dyDescent="0.25">
      <c r="A44" s="310" t="s">
        <v>271</v>
      </c>
      <c r="B44" s="311">
        <v>0</v>
      </c>
      <c r="C44" s="312" t="e">
        <f t="shared" si="7"/>
        <v>#DIV/0!</v>
      </c>
      <c r="D44" s="310">
        <v>0</v>
      </c>
      <c r="E44" s="313" t="e">
        <f t="shared" si="8"/>
        <v>#DIV/0!</v>
      </c>
      <c r="F44" s="307"/>
      <c r="G44" s="307"/>
      <c r="H44" s="307"/>
      <c r="I44" s="307"/>
      <c r="J44" s="307"/>
      <c r="K44" s="307"/>
      <c r="L44" s="304"/>
      <c r="M44" s="304"/>
    </row>
    <row r="45" spans="1:13" s="305" customFormat="1" ht="12" x14ac:dyDescent="0.25">
      <c r="A45" s="310" t="s">
        <v>272</v>
      </c>
      <c r="B45" s="311">
        <v>0</v>
      </c>
      <c r="C45" s="312" t="e">
        <f t="shared" si="7"/>
        <v>#DIV/0!</v>
      </c>
      <c r="D45" s="310">
        <v>0</v>
      </c>
      <c r="E45" s="313" t="e">
        <f t="shared" si="8"/>
        <v>#DIV/0!</v>
      </c>
      <c r="F45" s="307"/>
      <c r="G45" s="307"/>
      <c r="H45" s="307"/>
      <c r="I45" s="307"/>
      <c r="J45" s="307"/>
      <c r="K45" s="307"/>
      <c r="L45" s="304"/>
      <c r="M45" s="304"/>
    </row>
    <row r="46" spans="1:13" s="305" customFormat="1" ht="12" x14ac:dyDescent="0.25">
      <c r="A46" s="310" t="s">
        <v>273</v>
      </c>
      <c r="B46" s="311">
        <v>0</v>
      </c>
      <c r="C46" s="312" t="e">
        <f t="shared" si="7"/>
        <v>#DIV/0!</v>
      </c>
      <c r="D46" s="310">
        <v>0</v>
      </c>
      <c r="E46" s="313" t="e">
        <f t="shared" si="8"/>
        <v>#DIV/0!</v>
      </c>
      <c r="F46" s="307"/>
      <c r="G46" s="307"/>
      <c r="H46" s="307"/>
      <c r="I46" s="307"/>
      <c r="J46" s="307"/>
      <c r="K46" s="307"/>
      <c r="L46" s="304"/>
      <c r="M46" s="304"/>
    </row>
    <row r="47" spans="1:13" s="305" customFormat="1" ht="12" x14ac:dyDescent="0.25">
      <c r="A47" s="310" t="s">
        <v>274</v>
      </c>
      <c r="B47" s="311">
        <v>0</v>
      </c>
      <c r="C47" s="312" t="e">
        <f t="shared" si="7"/>
        <v>#DIV/0!</v>
      </c>
      <c r="D47" s="310">
        <v>0</v>
      </c>
      <c r="E47" s="313" t="e">
        <f t="shared" si="8"/>
        <v>#DIV/0!</v>
      </c>
      <c r="F47" s="307"/>
      <c r="G47" s="307"/>
      <c r="H47" s="307"/>
      <c r="I47" s="307"/>
      <c r="J47" s="307"/>
      <c r="K47" s="307"/>
      <c r="L47" s="304"/>
      <c r="M47" s="304"/>
    </row>
    <row r="48" spans="1:13" s="305" customFormat="1" ht="12" x14ac:dyDescent="0.25">
      <c r="A48" s="310" t="s">
        <v>275</v>
      </c>
      <c r="B48" s="311">
        <v>0</v>
      </c>
      <c r="C48" s="312" t="e">
        <f t="shared" si="7"/>
        <v>#DIV/0!</v>
      </c>
      <c r="D48" s="310">
        <v>0</v>
      </c>
      <c r="E48" s="313" t="e">
        <f t="shared" si="8"/>
        <v>#DIV/0!</v>
      </c>
      <c r="F48" s="307"/>
      <c r="G48" s="307"/>
      <c r="H48" s="307"/>
      <c r="I48" s="307"/>
      <c r="J48" s="307"/>
      <c r="K48" s="307"/>
      <c r="L48" s="304"/>
      <c r="M48" s="304"/>
    </row>
    <row r="49" spans="1:41" s="305" customFormat="1" ht="12" x14ac:dyDescent="0.25">
      <c r="A49" s="310" t="s">
        <v>276</v>
      </c>
      <c r="B49" s="311">
        <v>0</v>
      </c>
      <c r="C49" s="312" t="e">
        <f t="shared" si="7"/>
        <v>#DIV/0!</v>
      </c>
      <c r="D49" s="310">
        <v>0</v>
      </c>
      <c r="E49" s="313" t="e">
        <f t="shared" si="8"/>
        <v>#DIV/0!</v>
      </c>
      <c r="F49" s="307"/>
      <c r="G49" s="307"/>
      <c r="H49" s="307"/>
      <c r="I49" s="307"/>
      <c r="J49" s="307"/>
      <c r="K49" s="307"/>
      <c r="L49" s="304"/>
      <c r="M49" s="304"/>
    </row>
    <row r="50" spans="1:41" s="305" customFormat="1" ht="12" x14ac:dyDescent="0.25">
      <c r="A50" s="310" t="s">
        <v>277</v>
      </c>
      <c r="B50" s="311">
        <v>0</v>
      </c>
      <c r="C50" s="312" t="e">
        <f t="shared" si="7"/>
        <v>#DIV/0!</v>
      </c>
      <c r="D50" s="310">
        <v>0</v>
      </c>
      <c r="E50" s="313" t="e">
        <f t="shared" si="8"/>
        <v>#DIV/0!</v>
      </c>
      <c r="F50" s="307"/>
      <c r="G50" s="307"/>
      <c r="H50" s="307"/>
      <c r="I50" s="307"/>
      <c r="J50" s="307"/>
      <c r="K50" s="307"/>
      <c r="L50" s="304"/>
      <c r="M50" s="304"/>
    </row>
    <row r="51" spans="1:41" s="305" customFormat="1" ht="12" x14ac:dyDescent="0.25">
      <c r="A51" s="310" t="s">
        <v>278</v>
      </c>
      <c r="B51" s="311">
        <v>0</v>
      </c>
      <c r="C51" s="312" t="e">
        <f t="shared" si="7"/>
        <v>#DIV/0!</v>
      </c>
      <c r="D51" s="310">
        <v>0</v>
      </c>
      <c r="E51" s="313" t="e">
        <f t="shared" si="8"/>
        <v>#DIV/0!</v>
      </c>
      <c r="F51" s="307"/>
      <c r="G51" s="307"/>
      <c r="H51" s="307"/>
      <c r="I51" s="307"/>
      <c r="J51" s="307"/>
      <c r="K51" s="307"/>
      <c r="L51" s="304"/>
      <c r="M51" s="304"/>
    </row>
    <row r="52" spans="1:41" s="305" customFormat="1" ht="12" x14ac:dyDescent="0.25">
      <c r="A52" s="310" t="s">
        <v>279</v>
      </c>
      <c r="B52" s="311">
        <v>0</v>
      </c>
      <c r="C52" s="312" t="e">
        <f t="shared" si="7"/>
        <v>#DIV/0!</v>
      </c>
      <c r="D52" s="310">
        <v>0</v>
      </c>
      <c r="E52" s="313" t="e">
        <f t="shared" si="8"/>
        <v>#DIV/0!</v>
      </c>
      <c r="F52" s="307"/>
      <c r="G52" s="307"/>
      <c r="H52" s="307"/>
      <c r="I52" s="307"/>
      <c r="J52" s="307"/>
      <c r="K52" s="307"/>
      <c r="L52" s="304"/>
      <c r="M52" s="304"/>
    </row>
    <row r="53" spans="1:41" s="305" customFormat="1" ht="12" x14ac:dyDescent="0.25">
      <c r="A53" s="310" t="s">
        <v>280</v>
      </c>
      <c r="B53" s="311">
        <v>0</v>
      </c>
      <c r="C53" s="312" t="e">
        <f t="shared" si="7"/>
        <v>#DIV/0!</v>
      </c>
      <c r="D53" s="310">
        <v>0</v>
      </c>
      <c r="E53" s="313" t="e">
        <f t="shared" si="8"/>
        <v>#DIV/0!</v>
      </c>
      <c r="F53" s="307"/>
      <c r="G53" s="307"/>
      <c r="H53" s="307"/>
      <c r="I53" s="307"/>
      <c r="J53" s="307"/>
      <c r="K53" s="307"/>
      <c r="L53" s="304"/>
      <c r="M53" s="304"/>
    </row>
    <row r="54" spans="1:41" s="305" customFormat="1" ht="12" x14ac:dyDescent="0.25">
      <c r="A54" s="310" t="s">
        <v>281</v>
      </c>
      <c r="B54" s="311">
        <v>0</v>
      </c>
      <c r="C54" s="312" t="e">
        <f t="shared" si="7"/>
        <v>#DIV/0!</v>
      </c>
      <c r="D54" s="310">
        <v>0</v>
      </c>
      <c r="E54" s="313" t="e">
        <f t="shared" si="8"/>
        <v>#DIV/0!</v>
      </c>
      <c r="F54" s="307"/>
      <c r="G54" s="307"/>
      <c r="H54" s="307"/>
      <c r="I54" s="307"/>
      <c r="J54" s="307"/>
      <c r="K54" s="307"/>
      <c r="L54" s="304"/>
      <c r="M54" s="304"/>
    </row>
    <row r="55" spans="1:41" s="305" customFormat="1" ht="12" x14ac:dyDescent="0.25">
      <c r="A55" s="310" t="s">
        <v>282</v>
      </c>
      <c r="B55" s="311">
        <v>0</v>
      </c>
      <c r="C55" s="312" t="e">
        <f t="shared" si="7"/>
        <v>#DIV/0!</v>
      </c>
      <c r="D55" s="310">
        <v>0</v>
      </c>
      <c r="E55" s="313" t="e">
        <f t="shared" si="8"/>
        <v>#DIV/0!</v>
      </c>
      <c r="F55" s="307"/>
      <c r="G55" s="307"/>
      <c r="H55" s="307"/>
      <c r="I55" s="307"/>
      <c r="J55" s="307"/>
      <c r="K55" s="307"/>
      <c r="L55" s="304"/>
      <c r="M55" s="304"/>
    </row>
    <row r="56" spans="1:41" s="305" customFormat="1" ht="12" x14ac:dyDescent="0.25">
      <c r="A56" s="310" t="s">
        <v>283</v>
      </c>
      <c r="B56" s="311">
        <v>0</v>
      </c>
      <c r="C56" s="312" t="e">
        <f t="shared" si="7"/>
        <v>#DIV/0!</v>
      </c>
      <c r="D56" s="310">
        <v>0</v>
      </c>
      <c r="E56" s="313" t="e">
        <f t="shared" si="8"/>
        <v>#DIV/0!</v>
      </c>
      <c r="F56" s="307"/>
      <c r="G56" s="307"/>
      <c r="H56" s="307"/>
      <c r="I56" s="307"/>
      <c r="J56" s="307"/>
      <c r="K56" s="307"/>
      <c r="L56" s="304"/>
      <c r="M56" s="304"/>
    </row>
    <row r="57" spans="1:41" s="305" customFormat="1" ht="12" x14ac:dyDescent="0.25">
      <c r="A57" s="310" t="s">
        <v>284</v>
      </c>
      <c r="B57" s="311">
        <v>0</v>
      </c>
      <c r="C57" s="312" t="e">
        <f t="shared" si="7"/>
        <v>#DIV/0!</v>
      </c>
      <c r="D57" s="310">
        <v>0</v>
      </c>
      <c r="E57" s="313" t="e">
        <f t="shared" si="8"/>
        <v>#DIV/0!</v>
      </c>
      <c r="F57" s="307"/>
      <c r="G57" s="307"/>
      <c r="H57" s="307"/>
      <c r="I57" s="307"/>
      <c r="J57" s="307"/>
      <c r="K57" s="307"/>
      <c r="L57" s="304"/>
      <c r="M57" s="304"/>
    </row>
    <row r="58" spans="1:41" s="305" customFormat="1" ht="12" x14ac:dyDescent="0.25">
      <c r="A58" s="310"/>
      <c r="B58" s="311"/>
      <c r="C58" s="312" t="e">
        <f t="shared" si="7"/>
        <v>#DIV/0!</v>
      </c>
      <c r="D58" s="310"/>
      <c r="E58" s="313" t="e">
        <f t="shared" si="8"/>
        <v>#DIV/0!</v>
      </c>
      <c r="F58" s="307"/>
      <c r="G58" s="307"/>
      <c r="H58" s="307"/>
      <c r="I58" s="307"/>
      <c r="J58" s="307"/>
      <c r="K58" s="307"/>
      <c r="L58" s="304"/>
      <c r="M58" s="304"/>
    </row>
    <row r="59" spans="1:41" s="305" customFormat="1" ht="12" x14ac:dyDescent="0.25">
      <c r="A59" s="314" t="s">
        <v>32</v>
      </c>
      <c r="B59" s="315">
        <f>SUM(B28:B58)</f>
        <v>0</v>
      </c>
      <c r="C59" s="316"/>
      <c r="D59" s="317"/>
      <c r="E59" s="318" t="e">
        <f>SUM(E28:E58)</f>
        <v>#DIV/0!</v>
      </c>
      <c r="F59" s="319"/>
      <c r="G59" s="319"/>
      <c r="H59" s="319"/>
      <c r="I59" s="319"/>
      <c r="J59" s="319"/>
      <c r="K59" s="319"/>
    </row>
    <row r="60" spans="1:41" s="305" customFormat="1" ht="14.25" customHeight="1" x14ac:dyDescent="0.25">
      <c r="A60" s="319"/>
      <c r="B60" s="319"/>
      <c r="C60" s="319"/>
      <c r="D60" s="319"/>
      <c r="E60" s="319"/>
      <c r="F60" s="319"/>
      <c r="G60" s="319"/>
      <c r="H60" s="319"/>
      <c r="I60" s="319"/>
      <c r="J60" s="319"/>
      <c r="K60" s="319"/>
    </row>
    <row r="61" spans="1:41" s="305" customFormat="1" ht="16.5" customHeight="1" x14ac:dyDescent="0.25">
      <c r="A61" s="509" t="s">
        <v>285</v>
      </c>
      <c r="B61" s="509"/>
      <c r="C61" s="509"/>
      <c r="D61" s="509"/>
      <c r="E61" s="509"/>
      <c r="F61" s="509"/>
      <c r="G61" s="509"/>
      <c r="H61" s="509"/>
      <c r="I61" s="509"/>
      <c r="J61" s="509"/>
      <c r="K61" s="509"/>
    </row>
    <row r="62" spans="1:41" s="305" customFormat="1" ht="21.75" customHeight="1" x14ac:dyDescent="0.25">
      <c r="A62" s="306"/>
      <c r="B62" s="306"/>
      <c r="C62" s="306"/>
      <c r="D62" s="306"/>
      <c r="E62" s="306"/>
      <c r="F62" s="306"/>
      <c r="G62" s="306"/>
      <c r="H62" s="306"/>
      <c r="I62" s="306"/>
      <c r="J62" s="306"/>
      <c r="K62" s="306"/>
      <c r="P62" s="320" t="e">
        <f>IF($E$59-$O$64&gt;0,$E$59-$O$64,0)</f>
        <v>#DIV/0!</v>
      </c>
    </row>
    <row r="63" spans="1:41" s="305" customFormat="1" ht="12" x14ac:dyDescent="0.25">
      <c r="A63" s="503" t="s">
        <v>286</v>
      </c>
      <c r="B63" s="505" t="s">
        <v>287</v>
      </c>
      <c r="C63" s="505"/>
      <c r="D63" s="505"/>
      <c r="E63" s="505"/>
      <c r="F63" s="505"/>
      <c r="G63" s="505"/>
      <c r="H63" s="505"/>
      <c r="I63" s="505"/>
      <c r="J63" s="505"/>
      <c r="K63" s="505"/>
      <c r="L63" s="505"/>
      <c r="M63" s="505"/>
      <c r="N63" s="505"/>
      <c r="O63" s="505"/>
      <c r="P63" s="506" t="s">
        <v>288</v>
      </c>
      <c r="Q63" s="506"/>
      <c r="R63" s="506"/>
      <c r="S63" s="506"/>
      <c r="T63" s="506"/>
      <c r="U63" s="506"/>
      <c r="V63" s="506"/>
      <c r="W63" s="506"/>
      <c r="X63" s="506"/>
      <c r="Y63" s="506"/>
      <c r="Z63" s="506"/>
      <c r="AA63" s="506"/>
      <c r="AB63" s="506"/>
      <c r="AC63" s="506"/>
      <c r="AD63" s="506"/>
      <c r="AE63" s="506"/>
      <c r="AF63" s="506"/>
      <c r="AG63" s="506"/>
      <c r="AH63" s="506"/>
      <c r="AI63" s="506"/>
      <c r="AJ63" s="506"/>
      <c r="AK63" s="506"/>
      <c r="AL63" s="506"/>
      <c r="AM63" s="506"/>
      <c r="AN63" s="506"/>
      <c r="AO63" s="506"/>
    </row>
    <row r="64" spans="1:41" s="305" customFormat="1" ht="12" x14ac:dyDescent="0.25">
      <c r="A64" s="504"/>
      <c r="B64" s="321">
        <v>1</v>
      </c>
      <c r="C64" s="321">
        <f>B64+1</f>
        <v>2</v>
      </c>
      <c r="D64" s="321">
        <f t="shared" ref="D64:O64" si="9">C64+1</f>
        <v>3</v>
      </c>
      <c r="E64" s="321">
        <f t="shared" si="9"/>
        <v>4</v>
      </c>
      <c r="F64" s="321">
        <f t="shared" si="9"/>
        <v>5</v>
      </c>
      <c r="G64" s="321">
        <f t="shared" si="9"/>
        <v>6</v>
      </c>
      <c r="H64" s="321">
        <f t="shared" si="9"/>
        <v>7</v>
      </c>
      <c r="I64" s="321">
        <f t="shared" si="9"/>
        <v>8</v>
      </c>
      <c r="J64" s="321">
        <f t="shared" si="9"/>
        <v>9</v>
      </c>
      <c r="K64" s="321">
        <f t="shared" si="9"/>
        <v>10</v>
      </c>
      <c r="L64" s="321">
        <f t="shared" si="9"/>
        <v>11</v>
      </c>
      <c r="M64" s="321">
        <f t="shared" si="9"/>
        <v>12</v>
      </c>
      <c r="N64" s="321">
        <f t="shared" si="9"/>
        <v>13</v>
      </c>
      <c r="O64" s="321">
        <f t="shared" si="9"/>
        <v>14</v>
      </c>
      <c r="P64" s="321" t="e">
        <f>IF(P62&gt;0,1,0)</f>
        <v>#DIV/0!</v>
      </c>
      <c r="Q64" s="321" t="e">
        <f>IF($P$62&gt;0,IF(AND(0&lt;P64,P64&lt;$P$62),P64+1,0),0)</f>
        <v>#DIV/0!</v>
      </c>
      <c r="R64" s="321" t="e">
        <f t="shared" ref="R64:AO64" si="10">IF($P$62&gt;0,IF(AND(0&lt;Q64,Q64&lt;$P$62),Q64+1,0),0)</f>
        <v>#DIV/0!</v>
      </c>
      <c r="S64" s="321" t="e">
        <f t="shared" si="10"/>
        <v>#DIV/0!</v>
      </c>
      <c r="T64" s="321" t="e">
        <f t="shared" si="10"/>
        <v>#DIV/0!</v>
      </c>
      <c r="U64" s="321" t="e">
        <f t="shared" si="10"/>
        <v>#DIV/0!</v>
      </c>
      <c r="V64" s="321" t="e">
        <f t="shared" si="10"/>
        <v>#DIV/0!</v>
      </c>
      <c r="W64" s="321" t="e">
        <f t="shared" si="10"/>
        <v>#DIV/0!</v>
      </c>
      <c r="X64" s="321" t="e">
        <f t="shared" si="10"/>
        <v>#DIV/0!</v>
      </c>
      <c r="Y64" s="321" t="e">
        <f t="shared" si="10"/>
        <v>#DIV/0!</v>
      </c>
      <c r="Z64" s="321" t="e">
        <f t="shared" si="10"/>
        <v>#DIV/0!</v>
      </c>
      <c r="AA64" s="321" t="e">
        <f t="shared" si="10"/>
        <v>#DIV/0!</v>
      </c>
      <c r="AB64" s="321" t="e">
        <f t="shared" si="10"/>
        <v>#DIV/0!</v>
      </c>
      <c r="AC64" s="321" t="e">
        <f t="shared" si="10"/>
        <v>#DIV/0!</v>
      </c>
      <c r="AD64" s="321" t="e">
        <f t="shared" si="10"/>
        <v>#DIV/0!</v>
      </c>
      <c r="AE64" s="321" t="e">
        <f t="shared" si="10"/>
        <v>#DIV/0!</v>
      </c>
      <c r="AF64" s="321" t="e">
        <f t="shared" si="10"/>
        <v>#DIV/0!</v>
      </c>
      <c r="AG64" s="321" t="e">
        <f t="shared" si="10"/>
        <v>#DIV/0!</v>
      </c>
      <c r="AH64" s="321" t="e">
        <f t="shared" si="10"/>
        <v>#DIV/0!</v>
      </c>
      <c r="AI64" s="321" t="e">
        <f t="shared" si="10"/>
        <v>#DIV/0!</v>
      </c>
      <c r="AJ64" s="321" t="e">
        <f t="shared" si="10"/>
        <v>#DIV/0!</v>
      </c>
      <c r="AK64" s="321" t="e">
        <f t="shared" si="10"/>
        <v>#DIV/0!</v>
      </c>
      <c r="AL64" s="321" t="e">
        <f t="shared" si="10"/>
        <v>#DIV/0!</v>
      </c>
      <c r="AM64" s="321" t="e">
        <f t="shared" si="10"/>
        <v>#DIV/0!</v>
      </c>
      <c r="AN64" s="321" t="e">
        <f t="shared" si="10"/>
        <v>#DIV/0!</v>
      </c>
      <c r="AO64" s="321" t="e">
        <f t="shared" si="10"/>
        <v>#DIV/0!</v>
      </c>
    </row>
    <row r="65" spans="1:41" s="305" customFormat="1" ht="12" x14ac:dyDescent="0.25">
      <c r="A65" s="322" t="s">
        <v>245</v>
      </c>
      <c r="B65" s="323">
        <f t="shared" ref="B65:N65" si="11">D12</f>
        <v>0</v>
      </c>
      <c r="C65" s="323">
        <f t="shared" si="11"/>
        <v>0</v>
      </c>
      <c r="D65" s="323">
        <f t="shared" si="11"/>
        <v>0</v>
      </c>
      <c r="E65" s="323">
        <f t="shared" si="11"/>
        <v>0</v>
      </c>
      <c r="F65" s="323">
        <f t="shared" si="11"/>
        <v>0</v>
      </c>
      <c r="G65" s="323">
        <f t="shared" si="11"/>
        <v>0</v>
      </c>
      <c r="H65" s="323">
        <f t="shared" si="11"/>
        <v>0</v>
      </c>
      <c r="I65" s="323">
        <f t="shared" si="11"/>
        <v>0</v>
      </c>
      <c r="J65" s="323">
        <f t="shared" si="11"/>
        <v>0</v>
      </c>
      <c r="K65" s="323">
        <f t="shared" si="11"/>
        <v>0</v>
      </c>
      <c r="L65" s="323">
        <f t="shared" si="11"/>
        <v>0</v>
      </c>
      <c r="M65" s="323">
        <f t="shared" si="11"/>
        <v>0</v>
      </c>
      <c r="N65" s="323">
        <f t="shared" si="11"/>
        <v>0</v>
      </c>
      <c r="O65" s="323">
        <f>N65</f>
        <v>0</v>
      </c>
      <c r="P65" s="323" t="e">
        <f>N(AND(P64&gt;0,$O$65&gt;0)*$O$65)</f>
        <v>#DIV/0!</v>
      </c>
      <c r="Q65" s="323" t="e">
        <f t="shared" ref="Q65:AO65" si="12">N(AND(Q64&gt;0,$O$65&gt;0)*$O$65)</f>
        <v>#DIV/0!</v>
      </c>
      <c r="R65" s="323" t="e">
        <f t="shared" si="12"/>
        <v>#DIV/0!</v>
      </c>
      <c r="S65" s="323" t="e">
        <f t="shared" si="12"/>
        <v>#DIV/0!</v>
      </c>
      <c r="T65" s="323" t="e">
        <f t="shared" si="12"/>
        <v>#DIV/0!</v>
      </c>
      <c r="U65" s="323" t="e">
        <f t="shared" si="12"/>
        <v>#DIV/0!</v>
      </c>
      <c r="V65" s="323" t="e">
        <f t="shared" si="12"/>
        <v>#DIV/0!</v>
      </c>
      <c r="W65" s="323" t="e">
        <f t="shared" si="12"/>
        <v>#DIV/0!</v>
      </c>
      <c r="X65" s="323" t="e">
        <f t="shared" si="12"/>
        <v>#DIV/0!</v>
      </c>
      <c r="Y65" s="323" t="e">
        <f t="shared" si="12"/>
        <v>#DIV/0!</v>
      </c>
      <c r="Z65" s="323" t="e">
        <f t="shared" si="12"/>
        <v>#DIV/0!</v>
      </c>
      <c r="AA65" s="323" t="e">
        <f t="shared" si="12"/>
        <v>#DIV/0!</v>
      </c>
      <c r="AB65" s="323" t="e">
        <f t="shared" si="12"/>
        <v>#DIV/0!</v>
      </c>
      <c r="AC65" s="323" t="e">
        <f t="shared" si="12"/>
        <v>#DIV/0!</v>
      </c>
      <c r="AD65" s="323" t="e">
        <f t="shared" si="12"/>
        <v>#DIV/0!</v>
      </c>
      <c r="AE65" s="323" t="e">
        <f t="shared" si="12"/>
        <v>#DIV/0!</v>
      </c>
      <c r="AF65" s="323" t="e">
        <f t="shared" si="12"/>
        <v>#DIV/0!</v>
      </c>
      <c r="AG65" s="323" t="e">
        <f t="shared" si="12"/>
        <v>#DIV/0!</v>
      </c>
      <c r="AH65" s="323" t="e">
        <f t="shared" si="12"/>
        <v>#DIV/0!</v>
      </c>
      <c r="AI65" s="323" t="e">
        <f t="shared" si="12"/>
        <v>#DIV/0!</v>
      </c>
      <c r="AJ65" s="323" t="e">
        <f t="shared" si="12"/>
        <v>#DIV/0!</v>
      </c>
      <c r="AK65" s="323" t="e">
        <f t="shared" si="12"/>
        <v>#DIV/0!</v>
      </c>
      <c r="AL65" s="323" t="e">
        <f t="shared" si="12"/>
        <v>#DIV/0!</v>
      </c>
      <c r="AM65" s="323" t="e">
        <f t="shared" si="12"/>
        <v>#DIV/0!</v>
      </c>
      <c r="AN65" s="323" t="e">
        <f t="shared" si="12"/>
        <v>#DIV/0!</v>
      </c>
      <c r="AO65" s="323" t="e">
        <f t="shared" si="12"/>
        <v>#DIV/0!</v>
      </c>
    </row>
    <row r="66" spans="1:41" s="305" customFormat="1" ht="12" x14ac:dyDescent="0.25">
      <c r="A66" s="322" t="s">
        <v>289</v>
      </c>
      <c r="B66" s="323"/>
      <c r="C66" s="323"/>
      <c r="D66" s="323"/>
      <c r="E66" s="323"/>
      <c r="F66" s="323"/>
      <c r="G66" s="323"/>
      <c r="H66" s="323"/>
      <c r="I66" s="323"/>
      <c r="J66" s="323"/>
      <c r="K66" s="323"/>
      <c r="L66" s="323"/>
      <c r="M66" s="323"/>
      <c r="N66" s="323"/>
      <c r="O66" s="324">
        <f>IF(Q6-Q9&gt;0,NPV(4%,P65:AO65),0)</f>
        <v>0</v>
      </c>
      <c r="P66" s="325"/>
      <c r="Q66" s="326"/>
    </row>
    <row r="67" spans="1:41" s="305" customFormat="1" ht="12" x14ac:dyDescent="0.25">
      <c r="A67" s="318" t="s">
        <v>290</v>
      </c>
      <c r="B67" s="327">
        <f>SUM(B65:B66)</f>
        <v>0</v>
      </c>
      <c r="C67" s="327">
        <f>SUM(C65:C66)</f>
        <v>0</v>
      </c>
      <c r="D67" s="327">
        <f>SUM(D65:D66)</f>
        <v>0</v>
      </c>
      <c r="E67" s="327">
        <f>SUM(E65:E66)</f>
        <v>0</v>
      </c>
      <c r="F67" s="327">
        <f>SUM(F65:F66)</f>
        <v>0</v>
      </c>
      <c r="G67" s="327">
        <f t="shared" ref="G67:O67" si="13">SUM(G65:G66)</f>
        <v>0</v>
      </c>
      <c r="H67" s="327">
        <f t="shared" si="13"/>
        <v>0</v>
      </c>
      <c r="I67" s="327">
        <f t="shared" si="13"/>
        <v>0</v>
      </c>
      <c r="J67" s="327">
        <f t="shared" si="13"/>
        <v>0</v>
      </c>
      <c r="K67" s="327">
        <f t="shared" si="13"/>
        <v>0</v>
      </c>
      <c r="L67" s="327">
        <f t="shared" si="13"/>
        <v>0</v>
      </c>
      <c r="M67" s="327">
        <f t="shared" si="13"/>
        <v>0</v>
      </c>
      <c r="N67" s="327">
        <f t="shared" si="13"/>
        <v>0</v>
      </c>
      <c r="O67" s="327">
        <f t="shared" si="13"/>
        <v>0</v>
      </c>
      <c r="P67" s="328"/>
    </row>
    <row r="68" spans="1:41" x14ac:dyDescent="0.3">
      <c r="A68"/>
      <c r="C68"/>
      <c r="D68"/>
    </row>
    <row r="69" spans="1:41" x14ac:dyDescent="0.3">
      <c r="A69"/>
      <c r="C69"/>
      <c r="D69"/>
      <c r="O69" s="329"/>
    </row>
  </sheetData>
  <mergeCells count="10">
    <mergeCell ref="A63:A64"/>
    <mergeCell ref="B63:O63"/>
    <mergeCell ref="P63:AO63"/>
    <mergeCell ref="A1:F1"/>
    <mergeCell ref="A2:L2"/>
    <mergeCell ref="A16:D16"/>
    <mergeCell ref="A17:D17"/>
    <mergeCell ref="A61:K61"/>
    <mergeCell ref="A18:K18"/>
    <mergeCell ref="A19:K19"/>
  </mergeCells>
  <conditionalFormatting sqref="B15">
    <cfRule type="cellIs" dxfId="6" priority="6" operator="greaterThan">
      <formula>0</formula>
    </cfRule>
  </conditionalFormatting>
  <conditionalFormatting sqref="D15">
    <cfRule type="containsText" dxfId="5" priority="4" operator="containsText" text="&gt;0">
      <formula>NOT(ISERROR(SEARCH("&gt;0",D15)))</formula>
    </cfRule>
  </conditionalFormatting>
  <conditionalFormatting sqref="C15">
    <cfRule type="containsText" dxfId="4" priority="3" operator="containsText" text="&gt;0">
      <formula>NOT(ISERROR(SEARCH("&gt;0",C15)))</formula>
    </cfRule>
  </conditionalFormatting>
  <conditionalFormatting sqref="B21">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21"/>
  <sheetViews>
    <sheetView topLeftCell="A3" workbookViewId="0">
      <selection activeCell="E25" sqref="E25"/>
    </sheetView>
  </sheetViews>
  <sheetFormatPr defaultColWidth="9.109375" defaultRowHeight="15" x14ac:dyDescent="0.35"/>
  <cols>
    <col min="1" max="1" width="37.6640625" style="355" customWidth="1"/>
    <col min="2" max="2" width="5" style="355" customWidth="1"/>
    <col min="3" max="3" width="18.6640625" style="354" customWidth="1"/>
    <col min="4" max="4" width="10.33203125" style="354" hidden="1" customWidth="1"/>
    <col min="5" max="12" width="19" style="355" customWidth="1"/>
    <col min="13" max="18" width="19" style="332" customWidth="1"/>
    <col min="19" max="25" width="7" style="332" customWidth="1"/>
    <col min="27" max="16384" width="9.109375" style="332"/>
  </cols>
  <sheetData>
    <row r="1" spans="1:26" ht="19.5" customHeight="1" x14ac:dyDescent="0.35">
      <c r="A1" s="359" t="s">
        <v>314</v>
      </c>
      <c r="B1" s="330"/>
      <c r="C1" s="330"/>
      <c r="D1" s="330"/>
      <c r="E1" s="331"/>
      <c r="F1" s="331"/>
      <c r="G1" s="331"/>
      <c r="H1" s="331"/>
      <c r="I1" s="331"/>
      <c r="J1" s="331"/>
      <c r="K1" s="331"/>
      <c r="L1" s="331"/>
    </row>
    <row r="2" spans="1:26" ht="39" customHeight="1" x14ac:dyDescent="0.35">
      <c r="A2" s="511"/>
      <c r="B2" s="511"/>
      <c r="C2" s="511"/>
      <c r="D2" s="511"/>
      <c r="E2" s="511"/>
      <c r="F2" s="511"/>
      <c r="G2" s="511"/>
      <c r="H2" s="511"/>
      <c r="I2" s="511"/>
      <c r="J2" s="507"/>
      <c r="K2" s="507"/>
      <c r="L2" s="507"/>
      <c r="Z2" s="332"/>
    </row>
    <row r="3" spans="1:26" s="103" customFormat="1" ht="23.25" customHeight="1" x14ac:dyDescent="0.3">
      <c r="A3" s="333"/>
      <c r="B3" s="334"/>
      <c r="C3" s="335"/>
      <c r="D3" s="334" t="s">
        <v>291</v>
      </c>
      <c r="E3" s="512" t="s">
        <v>311</v>
      </c>
      <c r="F3" s="512"/>
      <c r="G3" s="512"/>
      <c r="H3" s="512"/>
      <c r="I3" s="512"/>
      <c r="J3" s="512"/>
      <c r="K3" s="512"/>
      <c r="L3" s="512"/>
      <c r="M3" s="512"/>
      <c r="N3" s="512"/>
      <c r="O3" s="512"/>
      <c r="P3" s="512"/>
      <c r="Q3" s="512"/>
      <c r="R3" s="512"/>
    </row>
    <row r="4" spans="1:26" s="103" customFormat="1" ht="14.4" x14ac:dyDescent="0.25">
      <c r="A4" s="336" t="s">
        <v>292</v>
      </c>
      <c r="B4" s="337"/>
      <c r="C4" s="338" t="s">
        <v>99</v>
      </c>
      <c r="D4" s="339">
        <v>0</v>
      </c>
      <c r="E4" s="340">
        <v>1</v>
      </c>
      <c r="F4" s="340">
        <v>2</v>
      </c>
      <c r="G4" s="340">
        <v>3</v>
      </c>
      <c r="H4" s="340">
        <v>4</v>
      </c>
      <c r="I4" s="340">
        <v>5</v>
      </c>
      <c r="J4" s="340">
        <v>6</v>
      </c>
      <c r="K4" s="340">
        <v>7</v>
      </c>
      <c r="L4" s="340">
        <v>8</v>
      </c>
      <c r="M4" s="340">
        <v>9</v>
      </c>
      <c r="N4" s="340">
        <v>10</v>
      </c>
      <c r="O4" s="340">
        <v>11</v>
      </c>
      <c r="P4" s="340">
        <v>12</v>
      </c>
      <c r="Q4" s="340">
        <v>13</v>
      </c>
      <c r="R4" s="340">
        <v>14</v>
      </c>
    </row>
    <row r="5" spans="1:26" s="103" customFormat="1" ht="14.4" x14ac:dyDescent="0.25">
      <c r="A5" s="294" t="s">
        <v>293</v>
      </c>
      <c r="B5" s="341"/>
      <c r="C5" s="100">
        <f>SUM(E5:R5)</f>
        <v>0</v>
      </c>
      <c r="D5" s="86"/>
      <c r="E5" s="86">
        <f>'Proiectii financiare_V,Ch act'!D86-SUM('Proiectii financiare_V,Ch act'!D81:D82)</f>
        <v>0</v>
      </c>
      <c r="F5" s="86">
        <f>'Proiectii financiare_V,Ch act'!E86-SUM('Proiectii financiare_V,Ch act'!E81:E82)</f>
        <v>0</v>
      </c>
      <c r="G5" s="86">
        <f>'Proiectii financiare_V,Ch act'!F86-SUM('Proiectii financiare_V,Ch act'!F81:F82)</f>
        <v>0</v>
      </c>
      <c r="H5" s="86">
        <f>'Proiectii financiare_V,Ch act'!G86-SUM('Proiectii financiare_V,Ch act'!G81:G82)</f>
        <v>0</v>
      </c>
      <c r="I5" s="86">
        <f>'Proiectii financiare_V,Ch act'!H86-SUM('Proiectii financiare_V,Ch act'!H81:H82)</f>
        <v>0</v>
      </c>
      <c r="J5" s="86">
        <f>'Proiectii financiare_V,Ch act'!I86-SUM('Proiectii financiare_V,Ch act'!I81:I82)</f>
        <v>0</v>
      </c>
      <c r="K5" s="86">
        <f>'Proiectii financiare_V,Ch act'!J86-SUM('Proiectii financiare_V,Ch act'!J81:J82)</f>
        <v>0</v>
      </c>
      <c r="L5" s="86">
        <f>'Proiectii financiare_V,Ch act'!K86-SUM('Proiectii financiare_V,Ch act'!K81:K82)</f>
        <v>0</v>
      </c>
      <c r="M5" s="86">
        <f>'Proiectii financiare_V,Ch act'!L86-SUM('Proiectii financiare_V,Ch act'!L81:L82)</f>
        <v>0</v>
      </c>
      <c r="N5" s="86">
        <f>'Proiectii financiare_V,Ch act'!M86-SUM('Proiectii financiare_V,Ch act'!M81:M82)</f>
        <v>0</v>
      </c>
      <c r="O5" s="86">
        <f>'Proiectii financiare_V,Ch act'!N86-SUM('Proiectii financiare_V,Ch act'!N81:N82)</f>
        <v>0</v>
      </c>
      <c r="P5" s="86">
        <f>'Proiectii financiare_V,Ch act'!O86-SUM('Proiectii financiare_V,Ch act'!O81:O82)</f>
        <v>0</v>
      </c>
      <c r="Q5" s="86">
        <f>'Proiectii financiare_V,Ch act'!P86-SUM('Proiectii financiare_V,Ch act'!P81:P82)</f>
        <v>0</v>
      </c>
      <c r="R5" s="86">
        <f>'Proiectii financiare_V,Ch act'!Q86-SUM('Proiectii financiare_V,Ch act'!Q81:Q82)</f>
        <v>0</v>
      </c>
    </row>
    <row r="6" spans="1:26" s="103" customFormat="1" ht="14.4" x14ac:dyDescent="0.25">
      <c r="A6" s="342" t="s">
        <v>294</v>
      </c>
      <c r="B6" s="343"/>
      <c r="C6" s="172">
        <f>SUM(E6:R6)</f>
        <v>0</v>
      </c>
      <c r="D6" s="96"/>
      <c r="E6" s="96">
        <f>'Proiectii financiare_V,Ch act'!D123</f>
        <v>0</v>
      </c>
      <c r="F6" s="96">
        <f>'Proiectii financiare_V,Ch act'!E123</f>
        <v>0</v>
      </c>
      <c r="G6" s="96">
        <f>'Proiectii financiare_V,Ch act'!F123</f>
        <v>0</v>
      </c>
      <c r="H6" s="96">
        <f>'Proiectii financiare_V,Ch act'!G123</f>
        <v>0</v>
      </c>
      <c r="I6" s="96">
        <f>'Proiectii financiare_V,Ch act'!H123</f>
        <v>0</v>
      </c>
      <c r="J6" s="96">
        <f>'Proiectii financiare_V,Ch act'!I123</f>
        <v>0</v>
      </c>
      <c r="K6" s="96">
        <f>'Proiectii financiare_V,Ch act'!J123</f>
        <v>0</v>
      </c>
      <c r="L6" s="96">
        <f>'Proiectii financiare_V,Ch act'!K123</f>
        <v>0</v>
      </c>
      <c r="M6" s="96">
        <f>'Proiectii financiare_V,Ch act'!L123</f>
        <v>0</v>
      </c>
      <c r="N6" s="96">
        <f>'Proiectii financiare_V,Ch act'!M123</f>
        <v>0</v>
      </c>
      <c r="O6" s="96">
        <f>'Proiectii financiare_V,Ch act'!N123</f>
        <v>0</v>
      </c>
      <c r="P6" s="96">
        <f>'Proiectii financiare_V,Ch act'!O123</f>
        <v>0</v>
      </c>
      <c r="Q6" s="96">
        <f>'Proiectii financiare_V,Ch act'!P123</f>
        <v>0</v>
      </c>
      <c r="R6" s="96">
        <f>'Proiectii financiare_V,Ch act'!Q123</f>
        <v>0</v>
      </c>
    </row>
    <row r="7" spans="1:26" s="176" customFormat="1" ht="26.4" x14ac:dyDescent="0.25">
      <c r="A7" s="344" t="s">
        <v>295</v>
      </c>
      <c r="B7" s="345"/>
      <c r="C7" s="115">
        <f>C5-C6</f>
        <v>0</v>
      </c>
      <c r="D7" s="119"/>
      <c r="E7" s="119">
        <f>E5-E6</f>
        <v>0</v>
      </c>
      <c r="F7" s="119">
        <f t="shared" ref="F7:R7" si="0">F5-F6</f>
        <v>0</v>
      </c>
      <c r="G7" s="119">
        <f t="shared" si="0"/>
        <v>0</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row>
    <row r="8" spans="1:26" s="103" customFormat="1" ht="14.4" x14ac:dyDescent="0.25">
      <c r="A8" s="346" t="s">
        <v>243</v>
      </c>
      <c r="B8" s="337"/>
      <c r="C8" s="154">
        <f>SUM(E8:R8)</f>
        <v>0</v>
      </c>
      <c r="D8" s="347"/>
      <c r="E8" s="347">
        <f>Investitie!F67</f>
        <v>0</v>
      </c>
      <c r="F8" s="347">
        <f>Investitie!G67</f>
        <v>0</v>
      </c>
      <c r="G8" s="347">
        <f>Investitie!H67</f>
        <v>0</v>
      </c>
      <c r="H8" s="347">
        <f>Investitie!I67</f>
        <v>0</v>
      </c>
      <c r="I8" s="347"/>
      <c r="J8" s="347"/>
      <c r="K8" s="347"/>
      <c r="L8" s="347"/>
      <c r="M8" s="347"/>
      <c r="N8" s="347"/>
      <c r="O8" s="347"/>
      <c r="P8" s="347"/>
      <c r="Q8" s="347"/>
      <c r="R8" s="347"/>
    </row>
    <row r="9" spans="1:26" s="176" customFormat="1" ht="26.4" x14ac:dyDescent="0.25">
      <c r="A9" s="344" t="s">
        <v>296</v>
      </c>
      <c r="B9" s="345"/>
      <c r="C9" s="115">
        <f>-C8</f>
        <v>0</v>
      </c>
      <c r="D9" s="119"/>
      <c r="E9" s="119">
        <f>-E8</f>
        <v>0</v>
      </c>
      <c r="F9" s="119">
        <f t="shared" ref="F9:H9" si="1">-F8</f>
        <v>0</v>
      </c>
      <c r="G9" s="119">
        <f t="shared" si="1"/>
        <v>0</v>
      </c>
      <c r="H9" s="119">
        <f t="shared" si="1"/>
        <v>0</v>
      </c>
      <c r="I9" s="119"/>
      <c r="J9" s="119"/>
      <c r="K9" s="119"/>
      <c r="L9" s="119"/>
      <c r="M9" s="119"/>
      <c r="N9" s="119"/>
      <c r="O9" s="119"/>
      <c r="P9" s="119"/>
      <c r="Q9" s="119"/>
      <c r="R9" s="119"/>
    </row>
    <row r="10" spans="1:26" s="176" customFormat="1" ht="26.4" x14ac:dyDescent="0.25">
      <c r="A10" s="348" t="s">
        <v>297</v>
      </c>
      <c r="B10" s="349"/>
      <c r="C10" s="111">
        <f>C7+C9</f>
        <v>0</v>
      </c>
      <c r="D10" s="297"/>
      <c r="E10" s="297">
        <f>E7+E9</f>
        <v>0</v>
      </c>
      <c r="F10" s="297">
        <f t="shared" ref="F10:R10" si="2">F7+F9</f>
        <v>0</v>
      </c>
      <c r="G10" s="297">
        <f t="shared" si="2"/>
        <v>0</v>
      </c>
      <c r="H10" s="297">
        <f t="shared" si="2"/>
        <v>0</v>
      </c>
      <c r="I10" s="297">
        <f t="shared" si="2"/>
        <v>0</v>
      </c>
      <c r="J10" s="297">
        <f t="shared" si="2"/>
        <v>0</v>
      </c>
      <c r="K10" s="297">
        <f t="shared" si="2"/>
        <v>0</v>
      </c>
      <c r="L10" s="297">
        <f t="shared" si="2"/>
        <v>0</v>
      </c>
      <c r="M10" s="297">
        <f t="shared" si="2"/>
        <v>0</v>
      </c>
      <c r="N10" s="297">
        <f t="shared" si="2"/>
        <v>0</v>
      </c>
      <c r="O10" s="297">
        <f t="shared" si="2"/>
        <v>0</v>
      </c>
      <c r="P10" s="297">
        <f t="shared" si="2"/>
        <v>0</v>
      </c>
      <c r="Q10" s="297">
        <f t="shared" si="2"/>
        <v>0</v>
      </c>
      <c r="R10" s="297">
        <f t="shared" si="2"/>
        <v>0</v>
      </c>
    </row>
    <row r="11" spans="1:26" s="103" customFormat="1" ht="14.4" x14ac:dyDescent="0.25">
      <c r="A11" s="350" t="s">
        <v>298</v>
      </c>
      <c r="B11" s="341"/>
      <c r="C11" s="99" t="e">
        <f>SUM(E11:R11)</f>
        <v>#DIV/0!</v>
      </c>
      <c r="D11" s="86"/>
      <c r="E11" s="86" t="e">
        <f>Investitie!F83</f>
        <v>#DIV/0!</v>
      </c>
      <c r="F11" s="86" t="e">
        <f>Investitie!G83</f>
        <v>#DIV/0!</v>
      </c>
      <c r="G11" s="86" t="e">
        <f>Investitie!H83</f>
        <v>#DIV/0!</v>
      </c>
      <c r="H11" s="86" t="e">
        <f>Investitie!I83</f>
        <v>#DIV/0!</v>
      </c>
      <c r="I11" s="86"/>
      <c r="J11" s="86"/>
      <c r="K11" s="86"/>
      <c r="L11" s="86"/>
      <c r="M11" s="86"/>
      <c r="N11" s="86"/>
      <c r="O11" s="86"/>
      <c r="P11" s="86"/>
      <c r="Q11" s="86"/>
      <c r="R11" s="86"/>
    </row>
    <row r="12" spans="1:26" s="103" customFormat="1" ht="26.4" x14ac:dyDescent="0.25">
      <c r="A12" s="350" t="s">
        <v>299</v>
      </c>
      <c r="B12" s="341"/>
      <c r="C12" s="99">
        <f>SUM(E12:R12)</f>
        <v>0</v>
      </c>
      <c r="D12" s="86"/>
      <c r="E12" s="86">
        <f>SUM('Proiectii financiare_V,Ch act'!D81:D82)</f>
        <v>0</v>
      </c>
      <c r="F12" s="86">
        <f>SUM('Proiectii financiare_V,Ch act'!E81:E82)</f>
        <v>0</v>
      </c>
      <c r="G12" s="86">
        <f>SUM('Proiectii financiare_V,Ch act'!F81:F82)</f>
        <v>0</v>
      </c>
      <c r="H12" s="86">
        <f>SUM('Proiectii financiare_V,Ch act'!G81:G82)</f>
        <v>0</v>
      </c>
      <c r="I12" s="86">
        <f>SUM('Proiectii financiare_V,Ch act'!H81:H82)</f>
        <v>0</v>
      </c>
      <c r="J12" s="86">
        <f>SUM('Proiectii financiare_V,Ch act'!I81:I82)</f>
        <v>0</v>
      </c>
      <c r="K12" s="86">
        <f>SUM('Proiectii financiare_V,Ch act'!J81:J82)</f>
        <v>0</v>
      </c>
      <c r="L12" s="86">
        <f>SUM('Proiectii financiare_V,Ch act'!K81:K82)</f>
        <v>0</v>
      </c>
      <c r="M12" s="86">
        <f>SUM('Proiectii financiare_V,Ch act'!L81:L82)</f>
        <v>0</v>
      </c>
      <c r="N12" s="86">
        <f>SUM('Proiectii financiare_V,Ch act'!M81:M82)</f>
        <v>0</v>
      </c>
      <c r="O12" s="86">
        <f>SUM('Proiectii financiare_V,Ch act'!N81:N82)</f>
        <v>0</v>
      </c>
      <c r="P12" s="86">
        <f>SUM('Proiectii financiare_V,Ch act'!O81:O82)</f>
        <v>0</v>
      </c>
      <c r="Q12" s="86">
        <f>SUM('Proiectii financiare_V,Ch act'!P81:P82)</f>
        <v>0</v>
      </c>
      <c r="R12" s="86">
        <f>SUM('Proiectii financiare_V,Ch act'!Q81:Q82)</f>
        <v>0</v>
      </c>
    </row>
    <row r="13" spans="1:26" s="103" customFormat="1" ht="15" customHeight="1" x14ac:dyDescent="0.25">
      <c r="A13" s="294" t="s">
        <v>300</v>
      </c>
      <c r="B13" s="341"/>
      <c r="C13" s="99">
        <f>SUM(E13:R13)</f>
        <v>0</v>
      </c>
      <c r="D13" s="86"/>
      <c r="E13" s="86">
        <f>Investitie!F88</f>
        <v>0</v>
      </c>
      <c r="F13" s="86">
        <f>Investitie!G88</f>
        <v>0</v>
      </c>
      <c r="G13" s="86">
        <f>Investitie!H88</f>
        <v>0</v>
      </c>
      <c r="H13" s="86">
        <f>Investitie!I88</f>
        <v>0</v>
      </c>
      <c r="I13" s="86">
        <f>Investitie!J88</f>
        <v>0</v>
      </c>
      <c r="J13" s="86">
        <f>Investitie!K88</f>
        <v>0</v>
      </c>
      <c r="K13" s="86">
        <f>Investitie!L88</f>
        <v>0</v>
      </c>
      <c r="L13" s="86">
        <f>Investitie!M88</f>
        <v>0</v>
      </c>
      <c r="M13" s="86">
        <f>Investitie!N88</f>
        <v>0</v>
      </c>
      <c r="N13" s="86">
        <f>Investitie!O88</f>
        <v>0</v>
      </c>
      <c r="O13" s="86">
        <f>Investitie!P88</f>
        <v>0</v>
      </c>
      <c r="P13" s="86">
        <f>Investitie!Q88</f>
        <v>0</v>
      </c>
      <c r="Q13" s="86">
        <f>Investitie!R88</f>
        <v>0</v>
      </c>
      <c r="R13" s="86">
        <f>Investitie!S88</f>
        <v>0</v>
      </c>
    </row>
    <row r="14" spans="1:26" s="103" customFormat="1" ht="15" customHeight="1" x14ac:dyDescent="0.25">
      <c r="A14" s="350" t="s">
        <v>301</v>
      </c>
      <c r="B14" s="341"/>
      <c r="C14" s="99">
        <f>SUM(E14:R14)</f>
        <v>0</v>
      </c>
      <c r="D14" s="86"/>
      <c r="E14" s="86">
        <f>'Proiectii financiare_V,Ch act'!D124</f>
        <v>0</v>
      </c>
      <c r="F14" s="86">
        <f>'Proiectii financiare_V,Ch act'!E124</f>
        <v>0</v>
      </c>
      <c r="G14" s="86">
        <f>'Proiectii financiare_V,Ch act'!F124</f>
        <v>0</v>
      </c>
      <c r="H14" s="86">
        <f>'Proiectii financiare_V,Ch act'!G124</f>
        <v>0</v>
      </c>
      <c r="I14" s="86">
        <f>'Proiectii financiare_V,Ch act'!H124</f>
        <v>0</v>
      </c>
      <c r="J14" s="86">
        <f>'Proiectii financiare_V,Ch act'!I124</f>
        <v>0</v>
      </c>
      <c r="K14" s="86">
        <f>'Proiectii financiare_V,Ch act'!J124</f>
        <v>0</v>
      </c>
      <c r="L14" s="86">
        <f>'Proiectii financiare_V,Ch act'!K124</f>
        <v>0</v>
      </c>
      <c r="M14" s="86">
        <f>'Proiectii financiare_V,Ch act'!L124</f>
        <v>0</v>
      </c>
      <c r="N14" s="86">
        <f>'Proiectii financiare_V,Ch act'!M124</f>
        <v>0</v>
      </c>
      <c r="O14" s="86">
        <f>'Proiectii financiare_V,Ch act'!N124</f>
        <v>0</v>
      </c>
      <c r="P14" s="86">
        <f>'Proiectii financiare_V,Ch act'!O124</f>
        <v>0</v>
      </c>
      <c r="Q14" s="86">
        <f>'Proiectii financiare_V,Ch act'!P124</f>
        <v>0</v>
      </c>
      <c r="R14" s="86">
        <f>'Proiectii financiare_V,Ch act'!Q124</f>
        <v>0</v>
      </c>
    </row>
    <row r="15" spans="1:26" s="176" customFormat="1" ht="26.4" x14ac:dyDescent="0.25">
      <c r="A15" s="348" t="s">
        <v>302</v>
      </c>
      <c r="B15" s="349"/>
      <c r="C15" s="111" t="e">
        <f>C11-C13-C14</f>
        <v>#DIV/0!</v>
      </c>
      <c r="D15" s="297">
        <f>D11+D12-D13-D14</f>
        <v>0</v>
      </c>
      <c r="E15" s="297" t="e">
        <f>E11+E12-E13-E14</f>
        <v>#DIV/0!</v>
      </c>
      <c r="F15" s="297" t="e">
        <f t="shared" ref="F15:R15" si="3">F11+F12-F13-F14</f>
        <v>#DIV/0!</v>
      </c>
      <c r="G15" s="297" t="e">
        <f t="shared" si="3"/>
        <v>#DIV/0!</v>
      </c>
      <c r="H15" s="297" t="e">
        <f t="shared" si="3"/>
        <v>#DIV/0!</v>
      </c>
      <c r="I15" s="297">
        <f t="shared" si="3"/>
        <v>0</v>
      </c>
      <c r="J15" s="297">
        <f t="shared" si="3"/>
        <v>0</v>
      </c>
      <c r="K15" s="297">
        <f t="shared" si="3"/>
        <v>0</v>
      </c>
      <c r="L15" s="297">
        <f t="shared" si="3"/>
        <v>0</v>
      </c>
      <c r="M15" s="297">
        <f t="shared" si="3"/>
        <v>0</v>
      </c>
      <c r="N15" s="297">
        <f t="shared" si="3"/>
        <v>0</v>
      </c>
      <c r="O15" s="297">
        <f t="shared" si="3"/>
        <v>0</v>
      </c>
      <c r="P15" s="297">
        <f t="shared" si="3"/>
        <v>0</v>
      </c>
      <c r="Q15" s="297">
        <f t="shared" si="3"/>
        <v>0</v>
      </c>
      <c r="R15" s="297">
        <f t="shared" si="3"/>
        <v>0</v>
      </c>
    </row>
    <row r="16" spans="1:26" s="353" customFormat="1" ht="16.2" x14ac:dyDescent="0.3">
      <c r="A16" s="351" t="s">
        <v>303</v>
      </c>
      <c r="B16" s="352"/>
      <c r="C16" s="223" t="e">
        <f t="shared" ref="C16:R16" si="4">C7+C15+C9</f>
        <v>#DIV/0!</v>
      </c>
      <c r="D16" s="303">
        <f t="shared" si="4"/>
        <v>0</v>
      </c>
      <c r="E16" s="303" t="e">
        <f>E7+E15+E9</f>
        <v>#DIV/0!</v>
      </c>
      <c r="F16" s="303" t="e">
        <f t="shared" si="4"/>
        <v>#DIV/0!</v>
      </c>
      <c r="G16" s="303" t="e">
        <f t="shared" si="4"/>
        <v>#DIV/0!</v>
      </c>
      <c r="H16" s="303" t="e">
        <f t="shared" si="4"/>
        <v>#DIV/0!</v>
      </c>
      <c r="I16" s="303">
        <f t="shared" si="4"/>
        <v>0</v>
      </c>
      <c r="J16" s="303">
        <f t="shared" si="4"/>
        <v>0</v>
      </c>
      <c r="K16" s="303">
        <f t="shared" si="4"/>
        <v>0</v>
      </c>
      <c r="L16" s="303">
        <f t="shared" si="4"/>
        <v>0</v>
      </c>
      <c r="M16" s="303">
        <f t="shared" si="4"/>
        <v>0</v>
      </c>
      <c r="N16" s="303">
        <f t="shared" si="4"/>
        <v>0</v>
      </c>
      <c r="O16" s="303">
        <f t="shared" si="4"/>
        <v>0</v>
      </c>
      <c r="P16" s="303">
        <f t="shared" si="4"/>
        <v>0</v>
      </c>
      <c r="Q16" s="303">
        <f t="shared" si="4"/>
        <v>0</v>
      </c>
      <c r="R16" s="303">
        <f t="shared" si="4"/>
        <v>0</v>
      </c>
    </row>
    <row r="17" spans="1:26" s="353" customFormat="1" ht="16.2" x14ac:dyDescent="0.3">
      <c r="A17" s="351" t="s">
        <v>304</v>
      </c>
      <c r="B17" s="352"/>
      <c r="C17" s="223"/>
      <c r="D17" s="303">
        <f>D16</f>
        <v>0</v>
      </c>
      <c r="E17" s="303" t="e">
        <f>E16</f>
        <v>#DIV/0!</v>
      </c>
      <c r="F17" s="303" t="e">
        <f t="shared" ref="F17:R17" si="5">E17+F16</f>
        <v>#DIV/0!</v>
      </c>
      <c r="G17" s="303" t="e">
        <f t="shared" si="5"/>
        <v>#DIV/0!</v>
      </c>
      <c r="H17" s="303" t="e">
        <f t="shared" si="5"/>
        <v>#DIV/0!</v>
      </c>
      <c r="I17" s="303" t="e">
        <f t="shared" si="5"/>
        <v>#DIV/0!</v>
      </c>
      <c r="J17" s="303" t="e">
        <f t="shared" si="5"/>
        <v>#DIV/0!</v>
      </c>
      <c r="K17" s="303" t="e">
        <f t="shared" si="5"/>
        <v>#DIV/0!</v>
      </c>
      <c r="L17" s="303" t="e">
        <f t="shared" si="5"/>
        <v>#DIV/0!</v>
      </c>
      <c r="M17" s="303" t="e">
        <f t="shared" si="5"/>
        <v>#DIV/0!</v>
      </c>
      <c r="N17" s="303" t="e">
        <f t="shared" si="5"/>
        <v>#DIV/0!</v>
      </c>
      <c r="O17" s="303" t="e">
        <f t="shared" si="5"/>
        <v>#DIV/0!</v>
      </c>
      <c r="P17" s="303" t="e">
        <f t="shared" si="5"/>
        <v>#DIV/0!</v>
      </c>
      <c r="Q17" s="303" t="e">
        <f t="shared" si="5"/>
        <v>#DIV/0!</v>
      </c>
      <c r="R17" s="303" t="e">
        <f t="shared" si="5"/>
        <v>#DIV/0!</v>
      </c>
    </row>
    <row r="18" spans="1:26" s="103" customFormat="1" ht="14.4" x14ac:dyDescent="0.25">
      <c r="A18" s="179"/>
      <c r="B18" s="341"/>
      <c r="C18" s="354"/>
      <c r="D18" s="354"/>
      <c r="E18" s="355"/>
      <c r="F18" s="355"/>
      <c r="G18" s="355"/>
      <c r="H18" s="355"/>
      <c r="I18" s="355"/>
      <c r="J18" s="355"/>
      <c r="K18" s="355"/>
      <c r="L18" s="355"/>
    </row>
    <row r="19" spans="1:26" s="103" customFormat="1" ht="16.2" x14ac:dyDescent="0.3">
      <c r="A19" s="356" t="s">
        <v>305</v>
      </c>
      <c r="B19" s="357"/>
      <c r="C19" s="358"/>
      <c r="D19" s="358"/>
      <c r="E19" s="358" t="e">
        <f>IF(AND(E17&gt;=0,F17&gt;=0,G17&gt;=0,H17&gt;=0,I17&gt;=0,J17&gt;=0,K17&gt;=0,L17&gt;=0,M17&gt;=0,N17&gt;=0,O17&gt;=0,P17&gt;=0,Q17&gt;=0,R17&gt;=0),"DA","NU")</f>
        <v>#DIV/0!</v>
      </c>
      <c r="F19" s="355"/>
      <c r="G19" s="355"/>
      <c r="H19" s="355"/>
      <c r="I19" s="355"/>
      <c r="J19" s="355"/>
      <c r="K19" s="355"/>
      <c r="L19" s="355"/>
    </row>
    <row r="20" spans="1:26" ht="16.5" customHeight="1" x14ac:dyDescent="0.35">
      <c r="A20" s="179"/>
      <c r="B20" s="86"/>
      <c r="C20" s="137"/>
      <c r="D20" s="137"/>
      <c r="E20" s="86"/>
      <c r="F20" s="86"/>
      <c r="G20" s="86"/>
      <c r="H20" s="86"/>
      <c r="I20" s="86"/>
      <c r="J20" s="86"/>
      <c r="K20" s="86"/>
      <c r="L20" s="86"/>
      <c r="Z20" s="332"/>
    </row>
    <row r="21" spans="1:26" ht="16.5" customHeight="1" x14ac:dyDescent="0.35">
      <c r="B21" s="86"/>
      <c r="C21" s="137"/>
      <c r="D21" s="137"/>
      <c r="E21" s="86"/>
      <c r="F21" s="86"/>
      <c r="G21" s="86"/>
      <c r="H21" s="86"/>
      <c r="I21" s="86"/>
      <c r="J21" s="86"/>
      <c r="K21" s="86"/>
      <c r="L21" s="86"/>
      <c r="Z21" s="332"/>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F804D-DBF5-467E-8289-27634BD6AF9A}">
  <dimension ref="A2:R29"/>
  <sheetViews>
    <sheetView topLeftCell="A20" workbookViewId="0">
      <selection activeCell="N22" sqref="N22"/>
    </sheetView>
  </sheetViews>
  <sheetFormatPr defaultRowHeight="14.4" x14ac:dyDescent="0.3"/>
  <cols>
    <col min="1" max="1" width="37.44140625" customWidth="1"/>
  </cols>
  <sheetData>
    <row r="2" spans="1:18" x14ac:dyDescent="0.3">
      <c r="A2" s="286"/>
      <c r="C2" s="287"/>
      <c r="D2" s="287"/>
    </row>
    <row r="3" spans="1:18" ht="35.25" customHeight="1" x14ac:dyDescent="0.3">
      <c r="A3" s="235" t="s">
        <v>206</v>
      </c>
      <c r="B3" s="87"/>
      <c r="C3" s="87"/>
      <c r="D3" s="87"/>
      <c r="E3" s="87"/>
      <c r="F3" s="87"/>
      <c r="G3" s="87"/>
      <c r="H3" s="258"/>
      <c r="I3" s="191"/>
      <c r="J3" s="258"/>
      <c r="K3" s="258"/>
      <c r="L3" s="258"/>
      <c r="M3" s="258"/>
      <c r="N3" s="87"/>
      <c r="O3" s="87"/>
      <c r="P3" s="87"/>
      <c r="Q3" s="87"/>
      <c r="R3" s="155"/>
    </row>
    <row r="4" spans="1:18" ht="15.6" x14ac:dyDescent="0.3">
      <c r="A4" s="228"/>
      <c r="B4" s="87"/>
      <c r="C4" s="87"/>
      <c r="D4" s="87"/>
      <c r="E4" s="87"/>
      <c r="F4" s="87"/>
      <c r="G4" s="87"/>
      <c r="H4" s="259"/>
      <c r="I4" s="243"/>
      <c r="J4" s="259"/>
      <c r="K4" s="259"/>
      <c r="L4" s="259"/>
      <c r="M4" s="259"/>
      <c r="N4" s="87"/>
      <c r="O4" s="87"/>
      <c r="P4" s="87"/>
      <c r="Q4" s="87"/>
      <c r="R4" s="155"/>
    </row>
    <row r="5" spans="1:18" ht="15.6" x14ac:dyDescent="0.3">
      <c r="A5" s="445" t="s">
        <v>207</v>
      </c>
      <c r="B5" s="445"/>
      <c r="C5" s="445"/>
      <c r="D5" s="445"/>
      <c r="E5" s="445"/>
      <c r="F5" s="445"/>
      <c r="G5" s="87"/>
      <c r="H5" s="259"/>
      <c r="I5" s="243"/>
      <c r="J5" s="259"/>
      <c r="K5" s="259"/>
      <c r="L5" s="259"/>
      <c r="M5" s="259"/>
      <c r="N5" s="87"/>
      <c r="O5" s="87"/>
      <c r="P5" s="87"/>
      <c r="Q5" s="87"/>
      <c r="R5" s="155"/>
    </row>
    <row r="6" spans="1:18" ht="15.6" x14ac:dyDescent="0.3">
      <c r="A6" s="445" t="s">
        <v>208</v>
      </c>
      <c r="B6" s="445"/>
      <c r="C6" s="445"/>
      <c r="D6" s="445"/>
      <c r="E6" s="445"/>
      <c r="F6" s="445"/>
      <c r="G6" s="87"/>
      <c r="H6" s="258"/>
      <c r="I6" s="191"/>
      <c r="J6" s="258"/>
      <c r="K6" s="258"/>
      <c r="L6" s="258"/>
      <c r="M6" s="258"/>
      <c r="N6" s="87"/>
      <c r="O6" s="87"/>
      <c r="P6" s="87"/>
      <c r="Q6" s="87"/>
      <c r="R6" s="155"/>
    </row>
    <row r="7" spans="1:18" ht="21.75" customHeight="1" x14ac:dyDescent="0.3">
      <c r="A7" s="445" t="s">
        <v>209</v>
      </c>
      <c r="B7" s="513"/>
      <c r="C7" s="513"/>
      <c r="D7" s="513"/>
      <c r="E7" s="513"/>
      <c r="F7" s="260"/>
      <c r="G7" s="87"/>
      <c r="H7" s="258"/>
      <c r="I7" s="191"/>
      <c r="J7" s="258"/>
      <c r="K7" s="258"/>
      <c r="L7" s="258"/>
      <c r="M7" s="258"/>
      <c r="N7" s="87"/>
      <c r="O7" s="87"/>
      <c r="P7" s="87"/>
      <c r="Q7" s="87"/>
      <c r="R7" s="155"/>
    </row>
    <row r="8" spans="1:18" ht="59.25" customHeight="1" x14ac:dyDescent="0.3">
      <c r="A8" s="445" t="s">
        <v>210</v>
      </c>
      <c r="B8" s="513"/>
      <c r="C8" s="513"/>
      <c r="D8" s="513"/>
      <c r="E8" s="513"/>
      <c r="F8" s="260"/>
      <c r="G8" s="87"/>
      <c r="H8" s="259"/>
      <c r="I8" s="243"/>
      <c r="J8" s="259"/>
      <c r="K8" s="259"/>
      <c r="L8" s="259"/>
      <c r="M8" s="259"/>
      <c r="N8" s="87"/>
      <c r="O8" s="87"/>
      <c r="P8" s="87"/>
      <c r="Q8" s="87"/>
      <c r="R8" s="155"/>
    </row>
    <row r="9" spans="1:18" ht="33" customHeight="1" x14ac:dyDescent="0.3">
      <c r="A9" s="525" t="s">
        <v>211</v>
      </c>
      <c r="B9" s="513"/>
      <c r="C9" s="513"/>
      <c r="D9" s="513"/>
      <c r="E9" s="513"/>
      <c r="F9" s="260"/>
      <c r="G9" s="87"/>
      <c r="H9" s="259"/>
      <c r="I9" s="243"/>
      <c r="J9" s="259"/>
      <c r="K9" s="259"/>
      <c r="L9" s="259"/>
      <c r="M9" s="259"/>
      <c r="N9" s="87"/>
      <c r="O9" s="87"/>
      <c r="P9" s="87"/>
      <c r="Q9" s="87"/>
      <c r="R9" s="155"/>
    </row>
    <row r="10" spans="1:18" ht="53.25" customHeight="1" x14ac:dyDescent="0.3">
      <c r="A10" s="525" t="s">
        <v>212</v>
      </c>
      <c r="B10" s="513"/>
      <c r="C10" s="513"/>
      <c r="D10" s="513"/>
      <c r="E10" s="513"/>
      <c r="F10" s="260"/>
      <c r="G10" s="87"/>
      <c r="H10" s="259"/>
      <c r="I10" s="243"/>
      <c r="J10" s="259"/>
      <c r="K10" s="259"/>
      <c r="L10" s="259"/>
      <c r="M10" s="259"/>
      <c r="N10" s="87"/>
      <c r="O10" s="87"/>
      <c r="P10" s="87"/>
      <c r="Q10" s="87"/>
      <c r="R10" s="155"/>
    </row>
    <row r="11" spans="1:18" ht="15.6" x14ac:dyDescent="0.3">
      <c r="A11" s="445" t="s">
        <v>213</v>
      </c>
      <c r="B11" s="513"/>
      <c r="C11" s="513"/>
      <c r="D11" s="513"/>
      <c r="E11" s="513"/>
      <c r="F11" s="260"/>
      <c r="G11" s="87"/>
      <c r="H11" s="259"/>
      <c r="I11" s="243"/>
      <c r="J11" s="259"/>
      <c r="K11" s="259"/>
      <c r="L11" s="259"/>
      <c r="M11" s="259"/>
      <c r="N11" s="87"/>
      <c r="O11" s="87"/>
      <c r="P11" s="87"/>
      <c r="Q11" s="87"/>
      <c r="R11" s="155"/>
    </row>
    <row r="12" spans="1:18" ht="33.75" customHeight="1" x14ac:dyDescent="0.3">
      <c r="A12" s="526" t="s">
        <v>214</v>
      </c>
      <c r="B12" s="517"/>
      <c r="C12" s="517"/>
      <c r="D12" s="517"/>
      <c r="E12" s="517"/>
      <c r="F12" s="260"/>
      <c r="G12" s="87"/>
      <c r="H12" s="258"/>
      <c r="I12" s="191"/>
      <c r="J12" s="258"/>
      <c r="K12" s="258"/>
      <c r="L12" s="258"/>
      <c r="M12" s="258"/>
      <c r="N12" s="87"/>
      <c r="O12" s="87"/>
      <c r="P12" s="87"/>
      <c r="Q12" s="87"/>
      <c r="R12" s="155"/>
    </row>
    <row r="13" spans="1:18" ht="33.75" customHeight="1" x14ac:dyDescent="0.3">
      <c r="A13" s="526" t="s">
        <v>215</v>
      </c>
      <c r="B13" s="517"/>
      <c r="C13" s="517"/>
      <c r="D13" s="517"/>
      <c r="E13" s="517"/>
      <c r="F13" s="260"/>
      <c r="G13" s="87"/>
      <c r="H13" s="259"/>
      <c r="I13" s="191"/>
      <c r="J13" s="259"/>
      <c r="K13" s="259"/>
      <c r="L13" s="259"/>
      <c r="M13" s="259"/>
      <c r="N13" s="87"/>
      <c r="O13" s="87"/>
      <c r="P13" s="87"/>
      <c r="Q13" s="87"/>
      <c r="R13" s="155"/>
    </row>
    <row r="14" spans="1:18" ht="74.25" customHeight="1" x14ac:dyDescent="0.3">
      <c r="A14" s="445" t="s">
        <v>216</v>
      </c>
      <c r="B14" s="513"/>
      <c r="C14" s="513"/>
      <c r="D14" s="513"/>
      <c r="E14" s="513"/>
      <c r="F14" s="260"/>
      <c r="G14" s="87"/>
      <c r="H14" s="87"/>
      <c r="I14" s="193"/>
      <c r="J14" s="261"/>
      <c r="K14" s="261"/>
      <c r="L14" s="262"/>
      <c r="M14" s="262"/>
      <c r="N14" s="87"/>
      <c r="O14" s="87"/>
      <c r="P14" s="87"/>
      <c r="Q14" s="87"/>
      <c r="R14" s="155"/>
    </row>
    <row r="15" spans="1:18" ht="72" customHeight="1" x14ac:dyDescent="0.3">
      <c r="A15" s="525" t="s">
        <v>217</v>
      </c>
      <c r="B15" s="513"/>
      <c r="C15" s="513"/>
      <c r="D15" s="513"/>
      <c r="E15" s="513"/>
      <c r="F15" s="87"/>
      <c r="G15" s="87"/>
      <c r="H15" s="259"/>
      <c r="I15" s="193"/>
      <c r="J15" s="261"/>
      <c r="K15" s="261"/>
      <c r="L15" s="262"/>
      <c r="M15" s="262"/>
      <c r="N15" s="87"/>
      <c r="O15" s="87"/>
      <c r="P15" s="87"/>
      <c r="Q15" s="87"/>
      <c r="R15" s="155"/>
    </row>
    <row r="16" spans="1:18" ht="51" customHeight="1" x14ac:dyDescent="0.3">
      <c r="A16" s="516" t="s">
        <v>218</v>
      </c>
      <c r="B16" s="517"/>
      <c r="C16" s="517"/>
      <c r="D16" s="517"/>
      <c r="E16" s="517"/>
      <c r="F16" s="263" t="s">
        <v>219</v>
      </c>
      <c r="G16" s="518" t="s">
        <v>220</v>
      </c>
      <c r="H16" s="519"/>
      <c r="I16" s="519"/>
      <c r="J16" s="519"/>
      <c r="K16" s="519"/>
      <c r="L16" s="87"/>
      <c r="M16" s="87"/>
      <c r="N16" s="87"/>
      <c r="O16" s="87"/>
      <c r="P16" s="87"/>
      <c r="Q16" s="87"/>
      <c r="R16" s="155"/>
    </row>
    <row r="17" spans="1:18" ht="47.25" customHeight="1" x14ac:dyDescent="0.3">
      <c r="A17" s="264" t="s">
        <v>221</v>
      </c>
      <c r="B17" s="87"/>
      <c r="C17" s="87"/>
      <c r="D17" s="87"/>
      <c r="E17" s="87"/>
      <c r="F17" s="87"/>
      <c r="G17" s="515" t="s">
        <v>221</v>
      </c>
      <c r="H17" s="515"/>
      <c r="I17" s="515"/>
      <c r="J17" s="87"/>
      <c r="K17" s="87"/>
      <c r="L17" s="258"/>
      <c r="M17" s="258"/>
      <c r="N17" s="87"/>
      <c r="O17" s="87"/>
      <c r="P17" s="87"/>
      <c r="Q17" s="87"/>
      <c r="R17" s="155"/>
    </row>
    <row r="18" spans="1:18" ht="35.25" customHeight="1" x14ac:dyDescent="0.3">
      <c r="A18" s="520" t="s">
        <v>222</v>
      </c>
      <c r="B18" s="445"/>
      <c r="C18" s="445"/>
      <c r="D18" s="445"/>
      <c r="E18" s="445"/>
      <c r="F18" s="87"/>
      <c r="G18" s="524" t="s">
        <v>223</v>
      </c>
      <c r="H18" s="515"/>
      <c r="I18" s="515"/>
      <c r="J18" s="515"/>
      <c r="K18" s="515"/>
      <c r="L18" s="258"/>
      <c r="M18" s="258"/>
      <c r="N18" s="87"/>
      <c r="O18" s="87"/>
      <c r="P18" s="87"/>
      <c r="Q18" s="87"/>
      <c r="R18" s="155"/>
    </row>
    <row r="19" spans="1:18" ht="57.75" customHeight="1" x14ac:dyDescent="0.3">
      <c r="A19" s="520" t="s">
        <v>224</v>
      </c>
      <c r="B19" s="513"/>
      <c r="C19" s="513"/>
      <c r="D19" s="513"/>
      <c r="E19" s="513"/>
      <c r="F19" s="87"/>
      <c r="G19" s="515" t="s">
        <v>225</v>
      </c>
      <c r="H19" s="523"/>
      <c r="I19" s="523"/>
      <c r="J19" s="523"/>
      <c r="K19" s="523"/>
      <c r="L19" s="258"/>
      <c r="M19" s="258"/>
      <c r="N19" s="87"/>
      <c r="O19" s="87"/>
      <c r="P19" s="87"/>
      <c r="Q19" s="87"/>
      <c r="R19" s="155"/>
    </row>
    <row r="20" spans="1:18" ht="97.2" customHeight="1" x14ac:dyDescent="0.3">
      <c r="A20" s="445" t="s">
        <v>226</v>
      </c>
      <c r="B20" s="513"/>
      <c r="C20" s="513"/>
      <c r="D20" s="513"/>
      <c r="E20" s="513"/>
      <c r="F20" s="87"/>
      <c r="G20" s="87"/>
      <c r="H20" s="258"/>
      <c r="I20" s="191"/>
      <c r="J20" s="258"/>
      <c r="K20" s="258"/>
      <c r="L20" s="258"/>
      <c r="M20" s="258"/>
      <c r="N20" s="87"/>
      <c r="O20" s="87"/>
      <c r="P20" s="87"/>
      <c r="Q20" s="87"/>
      <c r="R20" s="155"/>
    </row>
    <row r="21" spans="1:18" ht="16.2" thickBot="1" x14ac:dyDescent="0.35">
      <c r="A21" s="228"/>
      <c r="B21" s="87"/>
      <c r="C21" s="87"/>
      <c r="D21" s="87"/>
      <c r="E21" s="87"/>
      <c r="F21" s="87"/>
      <c r="G21" s="87"/>
      <c r="H21" s="258"/>
      <c r="I21" s="191"/>
      <c r="J21" s="258"/>
      <c r="K21" s="258"/>
      <c r="L21" s="258"/>
      <c r="M21" s="258"/>
      <c r="N21" s="87"/>
      <c r="O21" s="87"/>
      <c r="P21" s="87"/>
      <c r="Q21" s="87"/>
      <c r="R21" s="155"/>
    </row>
    <row r="22" spans="1:18" ht="33.6" x14ac:dyDescent="0.3">
      <c r="A22" s="265" t="s">
        <v>227</v>
      </c>
      <c r="B22" s="266"/>
      <c r="C22" s="267" t="s">
        <v>228</v>
      </c>
      <c r="D22" s="87"/>
      <c r="E22" s="263" t="s">
        <v>219</v>
      </c>
      <c r="F22" s="87"/>
      <c r="G22" s="521" t="s">
        <v>229</v>
      </c>
      <c r="H22" s="522"/>
      <c r="I22" s="522"/>
      <c r="J22" s="268"/>
      <c r="K22" s="269" t="s">
        <v>228</v>
      </c>
      <c r="L22" s="193"/>
      <c r="M22" s="258"/>
      <c r="N22" s="87"/>
      <c r="O22" s="87"/>
      <c r="P22" s="87"/>
      <c r="Q22" s="87"/>
      <c r="R22" s="155"/>
    </row>
    <row r="23" spans="1:18" ht="31.5" customHeight="1" x14ac:dyDescent="0.3">
      <c r="A23" s="270" t="s">
        <v>230</v>
      </c>
      <c r="B23" s="271">
        <f>'Rentabilitate investitie'!B4</f>
        <v>0.04</v>
      </c>
      <c r="C23" s="87"/>
      <c r="D23" s="87"/>
      <c r="E23" s="87"/>
      <c r="F23" s="87"/>
      <c r="G23" s="514" t="s">
        <v>231</v>
      </c>
      <c r="H23" s="515"/>
      <c r="I23" s="515"/>
      <c r="J23" s="272"/>
      <c r="K23" s="269" t="s">
        <v>228</v>
      </c>
      <c r="L23" s="193"/>
      <c r="M23" s="258"/>
      <c r="N23" s="87"/>
      <c r="O23" s="87"/>
      <c r="P23" s="87"/>
      <c r="Q23" s="87"/>
      <c r="R23" s="155"/>
    </row>
    <row r="24" spans="1:18" ht="15.6" x14ac:dyDescent="0.3">
      <c r="A24" s="270" t="s">
        <v>232</v>
      </c>
      <c r="B24" s="273"/>
      <c r="C24" s="267" t="s">
        <v>228</v>
      </c>
      <c r="D24" s="87"/>
      <c r="E24" s="87"/>
      <c r="F24" s="87"/>
      <c r="G24" s="274"/>
      <c r="H24" s="258"/>
      <c r="I24" s="191"/>
      <c r="J24" s="275"/>
      <c r="K24" s="258"/>
      <c r="L24" s="258"/>
      <c r="M24" s="258"/>
      <c r="N24" s="87"/>
      <c r="O24" s="87"/>
      <c r="P24" s="87"/>
      <c r="Q24" s="87"/>
      <c r="R24" s="155"/>
    </row>
    <row r="25" spans="1:18" ht="15.6" x14ac:dyDescent="0.3">
      <c r="A25" s="276"/>
      <c r="B25" s="271"/>
      <c r="C25" s="87"/>
      <c r="D25" s="87"/>
      <c r="E25" s="87"/>
      <c r="F25" s="87"/>
      <c r="G25" s="277" t="s">
        <v>233</v>
      </c>
      <c r="H25" s="87"/>
      <c r="I25" s="87"/>
      <c r="J25" s="275"/>
      <c r="K25" s="258"/>
      <c r="L25" s="258"/>
      <c r="M25" s="258"/>
      <c r="N25" s="87"/>
      <c r="O25" s="87"/>
      <c r="P25" s="87"/>
      <c r="Q25" s="87"/>
      <c r="R25" s="155"/>
    </row>
    <row r="26" spans="1:18" ht="16.2" thickBot="1" x14ac:dyDescent="0.35">
      <c r="A26" s="278" t="s">
        <v>233</v>
      </c>
      <c r="B26" s="271"/>
      <c r="C26" s="87"/>
      <c r="D26" s="87"/>
      <c r="E26" s="87"/>
      <c r="F26" s="87"/>
      <c r="G26" s="279"/>
      <c r="H26" s="280" t="s">
        <v>234</v>
      </c>
      <c r="I26" s="281" t="str">
        <f>IFERROR(H21/(H22-H23),"")</f>
        <v/>
      </c>
      <c r="J26" s="282">
        <f>J22-J23</f>
        <v>0</v>
      </c>
      <c r="K26" s="241" t="s">
        <v>235</v>
      </c>
      <c r="L26" s="258"/>
      <c r="M26" s="258"/>
      <c r="N26" s="87"/>
      <c r="O26" s="87"/>
      <c r="P26" s="87"/>
      <c r="Q26" s="87"/>
      <c r="R26" s="155"/>
    </row>
    <row r="27" spans="1:18" ht="16.2" thickBot="1" x14ac:dyDescent="0.35">
      <c r="A27" s="283" t="s">
        <v>234</v>
      </c>
      <c r="B27" s="284">
        <f>IFERROR(B22/(B23-B24),"")</f>
        <v>0</v>
      </c>
      <c r="C27" s="241" t="s">
        <v>235</v>
      </c>
      <c r="D27" s="87"/>
      <c r="E27" s="87"/>
      <c r="F27" s="87"/>
      <c r="G27" s="87"/>
      <c r="H27" s="258"/>
      <c r="I27" s="191"/>
      <c r="J27" s="258"/>
      <c r="K27" s="258"/>
      <c r="L27" s="258"/>
      <c r="M27" s="258"/>
      <c r="N27" s="87"/>
      <c r="O27" s="87"/>
      <c r="P27" s="87"/>
      <c r="Q27" s="87"/>
      <c r="R27" s="155"/>
    </row>
    <row r="28" spans="1:18" x14ac:dyDescent="0.3">
      <c r="A28" s="228"/>
      <c r="B28" s="87"/>
      <c r="C28" s="87"/>
      <c r="D28" s="87"/>
      <c r="E28" s="87"/>
      <c r="F28" s="87"/>
      <c r="G28" s="87"/>
      <c r="H28" s="87"/>
      <c r="I28" s="191"/>
      <c r="J28" s="87"/>
      <c r="K28" s="87"/>
      <c r="L28" s="87"/>
      <c r="M28" s="87"/>
      <c r="N28" s="87"/>
      <c r="O28" s="87"/>
      <c r="P28" s="87"/>
      <c r="Q28" s="87"/>
      <c r="R28" s="155"/>
    </row>
    <row r="29" spans="1:18" x14ac:dyDescent="0.3">
      <c r="A29" s="286"/>
      <c r="C29" s="287"/>
      <c r="D29" s="287"/>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2023-06-16T15:56:50Z</dcterms:modified>
</cp:coreProperties>
</file>