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6.1 Dezv urbana integrata, regional, apel orase, august 2025\Ghid 6.1 Dezv urbana integrata, apel regional 6.1, 1.2, lansat 06.08.2025\"/>
    </mc:Choice>
  </mc:AlternateContent>
  <xr:revisionPtr revIDLastSave="0" documentId="13_ncr:1_{165B8361-CAD9-4816-9EA5-75D592105AB6}" xr6:coauthVersionLast="45" xr6:coauthVersionMax="45" xr10:uidLastSave="{00000000-0000-0000-0000-000000000000}"/>
  <bookViews>
    <workbookView xWindow="-120" yWindow="-120" windowWidth="29040" windowHeight="15840" xr2:uid="{00000000-000D-0000-FFFF-FFFF00000000}"/>
  </bookViews>
  <sheets>
    <sheet name="Introducere" sheetId="1" r:id="rId1"/>
    <sheet name="Buget cerere" sheetId="2" r:id="rId2"/>
    <sheet name="Deviz general" sheetId="10" r:id="rId3"/>
    <sheet name="Deviz act D" sheetId="15" r:id="rId4"/>
    <sheet name="Deviz auxiliare 1" sheetId="12" r:id="rId5"/>
    <sheet name="Deviz auxiliare 2" sheetId="11" r:id="rId6"/>
    <sheet name="Investitie" sheetId="3" r:id="rId7"/>
    <sheet name="Proiectii financiare_V,Ch act" sheetId="4" r:id="rId8"/>
    <sheet name="Proiectii financiare marginale" sheetId="5" r:id="rId9"/>
    <sheet name="Rentabilitate investitie" sheetId="6" r:id="rId10"/>
    <sheet name="Sustenabilitate proiect" sheetId="7" state="hidden" r:id="rId11"/>
    <sheet name="calc val rezid" sheetId="9" state="hidden" r:id="rId12"/>
  </sheets>
  <externalReferences>
    <externalReference r:id="rId1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0" l="1"/>
  <c r="C37" i="10" s="1"/>
  <c r="D42" i="10"/>
  <c r="E42" i="10" s="1"/>
  <c r="C46" i="3" l="1"/>
  <c r="C26" i="3"/>
  <c r="C25" i="3"/>
  <c r="C24" i="3"/>
  <c r="C23" i="3"/>
  <c r="S102" i="3"/>
  <c r="R102" i="3"/>
  <c r="Q102" i="3"/>
  <c r="P102" i="3"/>
  <c r="O102" i="3"/>
  <c r="N102" i="3"/>
  <c r="M102" i="3"/>
  <c r="L102" i="3"/>
  <c r="K102" i="3"/>
  <c r="J102" i="3"/>
  <c r="I102" i="3"/>
  <c r="H102" i="3"/>
  <c r="G102" i="3"/>
  <c r="F102" i="3"/>
  <c r="D101" i="3"/>
  <c r="D100" i="3"/>
  <c r="I99" i="3"/>
  <c r="H99" i="3"/>
  <c r="G99" i="3"/>
  <c r="F99" i="3"/>
  <c r="E96" i="3"/>
  <c r="D94" i="3"/>
  <c r="J94" i="3" s="1"/>
  <c r="D93" i="3"/>
  <c r="J93" i="3" s="1"/>
  <c r="J87" i="3"/>
  <c r="J86" i="3"/>
  <c r="B85" i="3"/>
  <c r="B90" i="3" s="1"/>
  <c r="A85" i="3"/>
  <c r="I84" i="3"/>
  <c r="H84" i="3"/>
  <c r="G84" i="3"/>
  <c r="F84" i="3"/>
  <c r="B84" i="3"/>
  <c r="A84" i="3"/>
  <c r="B83" i="3"/>
  <c r="A83" i="3"/>
  <c r="B82" i="3"/>
  <c r="A82" i="3"/>
  <c r="B81" i="3"/>
  <c r="A81" i="3"/>
  <c r="I80" i="3"/>
  <c r="H80" i="3"/>
  <c r="G80" i="3"/>
  <c r="F80" i="3"/>
  <c r="B80" i="3"/>
  <c r="A80" i="3"/>
  <c r="B79" i="3"/>
  <c r="A79" i="3"/>
  <c r="J67" i="3"/>
  <c r="J66" i="3"/>
  <c r="B63" i="3"/>
  <c r="I62" i="3"/>
  <c r="H62" i="3"/>
  <c r="G62" i="3"/>
  <c r="F62" i="3"/>
  <c r="I59" i="3"/>
  <c r="H59" i="3"/>
  <c r="G59" i="3"/>
  <c r="F59" i="3"/>
  <c r="B59" i="3"/>
  <c r="B58" i="3"/>
  <c r="A58" i="3"/>
  <c r="B57" i="3"/>
  <c r="A57" i="3"/>
  <c r="B56" i="3"/>
  <c r="A56" i="3"/>
  <c r="I55" i="3"/>
  <c r="H55" i="3"/>
  <c r="G55" i="3"/>
  <c r="F55" i="3"/>
  <c r="I51" i="3"/>
  <c r="H51" i="3"/>
  <c r="G51" i="3"/>
  <c r="F51" i="3"/>
  <c r="B51" i="3"/>
  <c r="B50" i="3"/>
  <c r="A50" i="3"/>
  <c r="B49" i="3"/>
  <c r="A49" i="3"/>
  <c r="J48" i="3"/>
  <c r="B48" i="3"/>
  <c r="A48" i="3"/>
  <c r="G47" i="3"/>
  <c r="C47" i="3"/>
  <c r="B47" i="3"/>
  <c r="B46" i="3"/>
  <c r="A46" i="3"/>
  <c r="B45" i="3"/>
  <c r="A45" i="3"/>
  <c r="B44" i="3"/>
  <c r="A44" i="3"/>
  <c r="B43" i="3"/>
  <c r="A43" i="3"/>
  <c r="B42" i="3"/>
  <c r="A42" i="3"/>
  <c r="I41" i="3"/>
  <c r="I47" i="3" s="1"/>
  <c r="H41" i="3"/>
  <c r="H47" i="3" s="1"/>
  <c r="G41" i="3"/>
  <c r="F41" i="3"/>
  <c r="F47" i="3" s="1"/>
  <c r="B41" i="3"/>
  <c r="A41" i="3"/>
  <c r="J40" i="3"/>
  <c r="B40" i="3"/>
  <c r="A40" i="3"/>
  <c r="I39" i="3"/>
  <c r="H39" i="3"/>
  <c r="G39" i="3"/>
  <c r="F39" i="3"/>
  <c r="B39" i="3"/>
  <c r="B38" i="3"/>
  <c r="A38" i="3"/>
  <c r="B37" i="3"/>
  <c r="A37" i="3"/>
  <c r="B36" i="3"/>
  <c r="A36" i="3"/>
  <c r="B35" i="3"/>
  <c r="A35" i="3"/>
  <c r="B34" i="3"/>
  <c r="A34" i="3"/>
  <c r="B33" i="3"/>
  <c r="A33" i="3"/>
  <c r="J32" i="3"/>
  <c r="B32" i="3"/>
  <c r="A32" i="3"/>
  <c r="B31" i="3"/>
  <c r="B29" i="3"/>
  <c r="A29" i="3"/>
  <c r="B28" i="3"/>
  <c r="A28" i="3"/>
  <c r="I27" i="3"/>
  <c r="I31" i="3" s="1"/>
  <c r="H27" i="3"/>
  <c r="H31" i="3" s="1"/>
  <c r="G27" i="3"/>
  <c r="G31" i="3" s="1"/>
  <c r="F27" i="3"/>
  <c r="F31" i="3" s="1"/>
  <c r="B27" i="3"/>
  <c r="A27" i="3"/>
  <c r="B26" i="3"/>
  <c r="A26" i="3"/>
  <c r="B25" i="3"/>
  <c r="A25" i="3"/>
  <c r="B24" i="3"/>
  <c r="A24" i="3"/>
  <c r="B23" i="3"/>
  <c r="A23" i="3"/>
  <c r="B22" i="3"/>
  <c r="A22" i="3"/>
  <c r="B21" i="3"/>
  <c r="A21" i="3"/>
  <c r="B20" i="3"/>
  <c r="A20" i="3"/>
  <c r="B19" i="3"/>
  <c r="A19" i="3"/>
  <c r="B18" i="3"/>
  <c r="A18" i="3"/>
  <c r="J17" i="3"/>
  <c r="B17" i="3"/>
  <c r="A17" i="3"/>
  <c r="I16" i="3"/>
  <c r="H16" i="3"/>
  <c r="G16" i="3"/>
  <c r="F16" i="3"/>
  <c r="B16" i="3"/>
  <c r="B15" i="3"/>
  <c r="A15" i="3"/>
  <c r="J14" i="3"/>
  <c r="B14" i="3"/>
  <c r="A14" i="3"/>
  <c r="I13" i="3"/>
  <c r="H13" i="3"/>
  <c r="G13" i="3"/>
  <c r="F13" i="3"/>
  <c r="B13" i="3"/>
  <c r="B12" i="3"/>
  <c r="A12" i="3"/>
  <c r="B11" i="3"/>
  <c r="A11" i="3"/>
  <c r="B10" i="3"/>
  <c r="A10" i="3"/>
  <c r="B9" i="3"/>
  <c r="A9" i="3"/>
  <c r="B8" i="3"/>
  <c r="D10" i="11"/>
  <c r="D14" i="11" s="1"/>
  <c r="E10" i="11"/>
  <c r="D11" i="11"/>
  <c r="E11" i="11" s="1"/>
  <c r="D12" i="11"/>
  <c r="E12" i="11"/>
  <c r="D13" i="11"/>
  <c r="E13" i="11" s="1"/>
  <c r="C14" i="11"/>
  <c r="F14" i="11"/>
  <c r="G14" i="11"/>
  <c r="D16" i="11"/>
  <c r="E16" i="11" s="1"/>
  <c r="E17" i="11" s="1"/>
  <c r="C17" i="11"/>
  <c r="C49" i="11" s="1"/>
  <c r="F17" i="11"/>
  <c r="F49" i="11" s="1"/>
  <c r="G17" i="11"/>
  <c r="G49" i="11" s="1"/>
  <c r="D19" i="11"/>
  <c r="E19" i="11" s="1"/>
  <c r="D20" i="11"/>
  <c r="E20" i="11" s="1"/>
  <c r="D21" i="11"/>
  <c r="E21" i="11"/>
  <c r="D22" i="11"/>
  <c r="E22" i="11" s="1"/>
  <c r="D23" i="11"/>
  <c r="E23" i="11"/>
  <c r="D24" i="11"/>
  <c r="E24" i="11" s="1"/>
  <c r="D25" i="11"/>
  <c r="E25" i="11" s="1"/>
  <c r="D26" i="11"/>
  <c r="E26" i="11" s="1"/>
  <c r="C27" i="11"/>
  <c r="F27" i="11"/>
  <c r="G27" i="11"/>
  <c r="D29" i="11"/>
  <c r="E29" i="11" s="1"/>
  <c r="D30" i="11"/>
  <c r="E30" i="11" s="1"/>
  <c r="D31" i="11"/>
  <c r="E31" i="11" s="1"/>
  <c r="D32" i="11"/>
  <c r="E32" i="11" s="1"/>
  <c r="D33" i="11"/>
  <c r="E33" i="11" s="1"/>
  <c r="D34" i="11"/>
  <c r="E34" i="11"/>
  <c r="C35" i="11"/>
  <c r="F35" i="11"/>
  <c r="G35" i="11"/>
  <c r="C37" i="11"/>
  <c r="F37" i="11"/>
  <c r="F43" i="11" s="1"/>
  <c r="G37" i="11"/>
  <c r="G43" i="11" s="1"/>
  <c r="D38" i="11"/>
  <c r="E38" i="11"/>
  <c r="D39" i="11"/>
  <c r="E39" i="11" s="1"/>
  <c r="D40" i="11"/>
  <c r="E40" i="11" s="1"/>
  <c r="D41" i="11"/>
  <c r="E41" i="11" s="1"/>
  <c r="D42" i="11"/>
  <c r="E42" i="11" s="1"/>
  <c r="C43" i="11"/>
  <c r="C47" i="11"/>
  <c r="D47" i="11"/>
  <c r="E47" i="11"/>
  <c r="F47" i="11"/>
  <c r="G47" i="11"/>
  <c r="G47" i="12"/>
  <c r="F47" i="12"/>
  <c r="E47" i="12"/>
  <c r="D47" i="12"/>
  <c r="C47" i="12"/>
  <c r="G43" i="12"/>
  <c r="D42" i="12"/>
  <c r="E42" i="12" s="1"/>
  <c r="D41" i="12"/>
  <c r="E41" i="12" s="1"/>
  <c r="D40" i="12"/>
  <c r="E40" i="12" s="1"/>
  <c r="D39" i="12"/>
  <c r="D37" i="12" s="1"/>
  <c r="D38" i="12"/>
  <c r="E38" i="12" s="1"/>
  <c r="G37" i="12"/>
  <c r="F37" i="12"/>
  <c r="F43" i="12" s="1"/>
  <c r="C37" i="12"/>
  <c r="C43" i="12" s="1"/>
  <c r="G35" i="12"/>
  <c r="F35" i="12"/>
  <c r="C35" i="12"/>
  <c r="D34" i="12"/>
  <c r="E34" i="12" s="1"/>
  <c r="D33" i="12"/>
  <c r="E33" i="12" s="1"/>
  <c r="D32" i="12"/>
  <c r="E32" i="12" s="1"/>
  <c r="D31" i="12"/>
  <c r="E31" i="12" s="1"/>
  <c r="D30" i="12"/>
  <c r="E30" i="12" s="1"/>
  <c r="D29" i="12"/>
  <c r="D35" i="12" s="1"/>
  <c r="G27" i="12"/>
  <c r="F27" i="12"/>
  <c r="C27" i="12"/>
  <c r="D26" i="12"/>
  <c r="E26" i="12" s="1"/>
  <c r="E25" i="12"/>
  <c r="D25" i="12"/>
  <c r="D24" i="12"/>
  <c r="E24" i="12" s="1"/>
  <c r="D23" i="12"/>
  <c r="E23" i="12" s="1"/>
  <c r="D22" i="12"/>
  <c r="E22" i="12" s="1"/>
  <c r="E21" i="12"/>
  <c r="D21" i="12"/>
  <c r="D20" i="12"/>
  <c r="E20" i="12" s="1"/>
  <c r="D19" i="12"/>
  <c r="E19" i="12" s="1"/>
  <c r="G17" i="12"/>
  <c r="G49" i="12" s="1"/>
  <c r="F17" i="12"/>
  <c r="F49" i="12" s="1"/>
  <c r="C17" i="12"/>
  <c r="C49" i="12" s="1"/>
  <c r="D16" i="12"/>
  <c r="D17" i="12" s="1"/>
  <c r="G14" i="12"/>
  <c r="F14" i="12"/>
  <c r="C14" i="12"/>
  <c r="D13" i="12"/>
  <c r="E13" i="12" s="1"/>
  <c r="D12" i="12"/>
  <c r="E12" i="12" s="1"/>
  <c r="D11" i="12"/>
  <c r="E11" i="12" s="1"/>
  <c r="D10" i="12"/>
  <c r="E10" i="12" s="1"/>
  <c r="G47" i="15"/>
  <c r="F47" i="15"/>
  <c r="E47" i="15"/>
  <c r="D47" i="15"/>
  <c r="C47" i="15"/>
  <c r="D42" i="15"/>
  <c r="E42" i="15" s="1"/>
  <c r="D41" i="15"/>
  <c r="E41" i="15" s="1"/>
  <c r="D40" i="15"/>
  <c r="E40" i="15" s="1"/>
  <c r="D39" i="15"/>
  <c r="D37" i="15" s="1"/>
  <c r="D38" i="15"/>
  <c r="E38" i="15" s="1"/>
  <c r="G37" i="15"/>
  <c r="G43" i="15" s="1"/>
  <c r="F37" i="15"/>
  <c r="F43" i="15" s="1"/>
  <c r="C37" i="15"/>
  <c r="C43" i="15" s="1"/>
  <c r="G35" i="15"/>
  <c r="F35" i="15"/>
  <c r="C35" i="15"/>
  <c r="D34" i="15"/>
  <c r="E34" i="15" s="1"/>
  <c r="D33" i="15"/>
  <c r="E33" i="15" s="1"/>
  <c r="D32" i="15"/>
  <c r="E32" i="15" s="1"/>
  <c r="D31" i="15"/>
  <c r="E31" i="15" s="1"/>
  <c r="D30" i="15"/>
  <c r="E30" i="15" s="1"/>
  <c r="D29" i="15"/>
  <c r="G27" i="15"/>
  <c r="F27" i="15"/>
  <c r="C27" i="15"/>
  <c r="D26" i="15"/>
  <c r="E26" i="15" s="1"/>
  <c r="E25" i="15"/>
  <c r="D25" i="15"/>
  <c r="D24" i="15"/>
  <c r="E24" i="15" s="1"/>
  <c r="D23" i="15"/>
  <c r="E23" i="15" s="1"/>
  <c r="D22" i="15"/>
  <c r="E22" i="15" s="1"/>
  <c r="D21" i="15"/>
  <c r="E21" i="15" s="1"/>
  <c r="D20" i="15"/>
  <c r="E20" i="15" s="1"/>
  <c r="D19" i="15"/>
  <c r="E19" i="15" s="1"/>
  <c r="G17" i="15"/>
  <c r="G49" i="15" s="1"/>
  <c r="F17" i="15"/>
  <c r="F49" i="15" s="1"/>
  <c r="C17" i="15"/>
  <c r="C49" i="15" s="1"/>
  <c r="D16" i="15"/>
  <c r="D17" i="15" s="1"/>
  <c r="G14" i="15"/>
  <c r="F14" i="15"/>
  <c r="F48" i="15" s="1"/>
  <c r="C14" i="15"/>
  <c r="D13" i="15"/>
  <c r="E13" i="15" s="1"/>
  <c r="E12" i="15"/>
  <c r="D12" i="15"/>
  <c r="D11" i="15"/>
  <c r="E11" i="15" s="1"/>
  <c r="D10" i="15"/>
  <c r="E10" i="15" s="1"/>
  <c r="D72" i="10"/>
  <c r="C72" i="10"/>
  <c r="E71" i="10"/>
  <c r="E70" i="10"/>
  <c r="G68" i="10"/>
  <c r="F68" i="10"/>
  <c r="E68" i="10"/>
  <c r="D68" i="10"/>
  <c r="C68" i="10"/>
  <c r="D63" i="10"/>
  <c r="E63" i="10" s="1"/>
  <c r="D62" i="10"/>
  <c r="E62" i="10" s="1"/>
  <c r="E61" i="10"/>
  <c r="E60" i="10"/>
  <c r="E59" i="10"/>
  <c r="E58" i="10"/>
  <c r="E57" i="10"/>
  <c r="D56" i="10"/>
  <c r="C56" i="10"/>
  <c r="D55" i="10"/>
  <c r="E55" i="10" s="1"/>
  <c r="D54" i="10"/>
  <c r="D53" i="10" s="1"/>
  <c r="C53" i="10"/>
  <c r="C64" i="10" s="1"/>
  <c r="C51" i="10"/>
  <c r="D50" i="10"/>
  <c r="E50" i="10" s="1"/>
  <c r="D49" i="10"/>
  <c r="E49" i="10" s="1"/>
  <c r="D48" i="10"/>
  <c r="E48" i="10" s="1"/>
  <c r="D47" i="10"/>
  <c r="E47" i="10" s="1"/>
  <c r="D46" i="10"/>
  <c r="E46" i="10" s="1"/>
  <c r="D45" i="10"/>
  <c r="D41" i="10"/>
  <c r="E41" i="10" s="1"/>
  <c r="D40" i="10"/>
  <c r="E40" i="10" s="1"/>
  <c r="D39" i="10"/>
  <c r="D36" i="10"/>
  <c r="E36" i="10" s="1"/>
  <c r="D35" i="10"/>
  <c r="E35" i="10" s="1"/>
  <c r="C34" i="10"/>
  <c r="D33" i="10"/>
  <c r="E33" i="10" s="1"/>
  <c r="D32" i="10"/>
  <c r="E32" i="10" s="1"/>
  <c r="D31" i="10"/>
  <c r="E31" i="10" s="1"/>
  <c r="D30" i="10"/>
  <c r="E30" i="10" s="1"/>
  <c r="D29" i="10"/>
  <c r="E29" i="10" s="1"/>
  <c r="E28" i="10"/>
  <c r="D28" i="10"/>
  <c r="D27" i="10"/>
  <c r="E27" i="10" s="1"/>
  <c r="C26" i="10"/>
  <c r="D25" i="10"/>
  <c r="E25" i="10" s="1"/>
  <c r="E24" i="10"/>
  <c r="D24" i="10"/>
  <c r="D23" i="10"/>
  <c r="E23" i="10" s="1"/>
  <c r="D22" i="10"/>
  <c r="E22" i="10" s="1"/>
  <c r="D21" i="10"/>
  <c r="E21" i="10" s="1"/>
  <c r="D20" i="10"/>
  <c r="E20" i="10" s="1"/>
  <c r="C19" i="10"/>
  <c r="C17" i="10"/>
  <c r="D16" i="10"/>
  <c r="D17" i="10" s="1"/>
  <c r="C14" i="10"/>
  <c r="D13" i="10"/>
  <c r="E13" i="10" s="1"/>
  <c r="D12" i="10"/>
  <c r="E12" i="10" s="1"/>
  <c r="D11" i="10"/>
  <c r="D10" i="10"/>
  <c r="E10" i="10" s="1"/>
  <c r="G70" i="2"/>
  <c r="F70" i="2"/>
  <c r="D70" i="2"/>
  <c r="C70" i="2"/>
  <c r="E70" i="2" s="1"/>
  <c r="H69" i="2"/>
  <c r="E69" i="2"/>
  <c r="G67" i="2"/>
  <c r="F67" i="2"/>
  <c r="D67" i="2"/>
  <c r="C67" i="2"/>
  <c r="E67" i="2" s="1"/>
  <c r="H66" i="2"/>
  <c r="E66" i="2"/>
  <c r="I66" i="2" s="1"/>
  <c r="C58" i="3" s="1"/>
  <c r="D58" i="3" s="1"/>
  <c r="H65" i="2"/>
  <c r="E65" i="2"/>
  <c r="I65" i="2" s="1"/>
  <c r="C57" i="3" s="1"/>
  <c r="D57" i="3" s="1"/>
  <c r="G63" i="2"/>
  <c r="F63" i="2"/>
  <c r="D63" i="2"/>
  <c r="C63" i="2"/>
  <c r="H62" i="2"/>
  <c r="E62" i="2"/>
  <c r="I62" i="2" s="1"/>
  <c r="C54" i="3" s="1"/>
  <c r="D54" i="3" s="1"/>
  <c r="H61" i="2"/>
  <c r="E61" i="2"/>
  <c r="G59" i="2"/>
  <c r="F59" i="2"/>
  <c r="H58" i="2"/>
  <c r="I58" i="2" s="1"/>
  <c r="C50" i="3" s="1"/>
  <c r="D50" i="3" s="1"/>
  <c r="H57" i="2"/>
  <c r="H53" i="2"/>
  <c r="E53" i="2"/>
  <c r="I53" i="2" s="1"/>
  <c r="C45" i="3" s="1"/>
  <c r="D45" i="3" s="1"/>
  <c r="J45" i="3" s="1"/>
  <c r="H52" i="2"/>
  <c r="E52" i="2"/>
  <c r="H51" i="2"/>
  <c r="E51" i="2"/>
  <c r="H50" i="2"/>
  <c r="E50" i="2"/>
  <c r="G49" i="2"/>
  <c r="G55" i="2" s="1"/>
  <c r="F49" i="2"/>
  <c r="D49" i="2"/>
  <c r="D55" i="2" s="1"/>
  <c r="C49" i="2"/>
  <c r="C55" i="2" s="1"/>
  <c r="G46" i="2"/>
  <c r="F46" i="2"/>
  <c r="D46" i="2"/>
  <c r="C46" i="2"/>
  <c r="H45" i="2"/>
  <c r="E45" i="2"/>
  <c r="I45" i="2" s="1"/>
  <c r="G43" i="2"/>
  <c r="F43" i="2"/>
  <c r="C43" i="2"/>
  <c r="H42" i="2"/>
  <c r="E42" i="2"/>
  <c r="I42" i="2" s="1"/>
  <c r="C38" i="3" s="1"/>
  <c r="D38" i="3" s="1"/>
  <c r="H41" i="2"/>
  <c r="E41" i="2"/>
  <c r="H40" i="2"/>
  <c r="E40" i="2"/>
  <c r="H39" i="2"/>
  <c r="E39" i="2"/>
  <c r="H38" i="2"/>
  <c r="E38" i="2"/>
  <c r="I38" i="2" s="1"/>
  <c r="C34" i="3" s="1"/>
  <c r="H37" i="2"/>
  <c r="E37" i="2"/>
  <c r="H33" i="2"/>
  <c r="E33" i="2"/>
  <c r="H32" i="2"/>
  <c r="E32" i="2"/>
  <c r="H31" i="2"/>
  <c r="E31" i="2"/>
  <c r="G30" i="2"/>
  <c r="G34" i="2" s="1"/>
  <c r="F30" i="2"/>
  <c r="D30" i="2"/>
  <c r="D34" i="2" s="1"/>
  <c r="C30" i="2"/>
  <c r="H25" i="2"/>
  <c r="E25" i="2"/>
  <c r="H24" i="2"/>
  <c r="E24" i="2"/>
  <c r="I24" i="2" s="1"/>
  <c r="C21" i="3" s="1"/>
  <c r="H23" i="2"/>
  <c r="E23" i="2"/>
  <c r="H22" i="2"/>
  <c r="E22" i="2"/>
  <c r="H21" i="2"/>
  <c r="E21" i="2"/>
  <c r="G19" i="2"/>
  <c r="F19" i="2"/>
  <c r="D19" i="2"/>
  <c r="C19" i="2"/>
  <c r="H18" i="2"/>
  <c r="E18" i="2"/>
  <c r="G16" i="2"/>
  <c r="F16" i="2"/>
  <c r="D16" i="2"/>
  <c r="C16" i="2"/>
  <c r="H15" i="2"/>
  <c r="E15" i="2"/>
  <c r="H14" i="2"/>
  <c r="E14" i="2"/>
  <c r="H13" i="2"/>
  <c r="E13" i="2"/>
  <c r="H12" i="2"/>
  <c r="E12" i="2"/>
  <c r="I12" i="2" s="1"/>
  <c r="C9" i="3" s="1"/>
  <c r="H63" i="3" l="1"/>
  <c r="E19" i="2"/>
  <c r="H30" i="2"/>
  <c r="E54" i="10"/>
  <c r="E53" i="10" s="1"/>
  <c r="E72" i="10"/>
  <c r="D14" i="12"/>
  <c r="H46" i="2"/>
  <c r="I51" i="2"/>
  <c r="C43" i="3" s="1"/>
  <c r="D43" i="3" s="1"/>
  <c r="J43" i="3" s="1"/>
  <c r="H67" i="2"/>
  <c r="G48" i="15"/>
  <c r="F48" i="12"/>
  <c r="D27" i="11"/>
  <c r="C48" i="15"/>
  <c r="I21" i="2"/>
  <c r="C18" i="3" s="1"/>
  <c r="D18" i="3" s="1"/>
  <c r="J18" i="3" s="1"/>
  <c r="I32" i="2"/>
  <c r="C29" i="3" s="1"/>
  <c r="D29" i="3" s="1"/>
  <c r="C47" i="2"/>
  <c r="D74" i="10"/>
  <c r="D26" i="10"/>
  <c r="D51" i="10"/>
  <c r="D35" i="15"/>
  <c r="G48" i="12"/>
  <c r="D49" i="12"/>
  <c r="I14" i="2"/>
  <c r="C11" i="3" s="1"/>
  <c r="D11" i="3" s="1"/>
  <c r="I22" i="2"/>
  <c r="C19" i="3" s="1"/>
  <c r="D19" i="3" s="1"/>
  <c r="J19" i="3" s="1"/>
  <c r="E34" i="10"/>
  <c r="I18" i="2"/>
  <c r="C15" i="3" s="1"/>
  <c r="D15" i="3" s="1"/>
  <c r="J15" i="3" s="1"/>
  <c r="I13" i="2"/>
  <c r="C10" i="3" s="1"/>
  <c r="D10" i="3" s="1"/>
  <c r="J10" i="3" s="1"/>
  <c r="I23" i="2"/>
  <c r="C20" i="3" s="1"/>
  <c r="I39" i="2"/>
  <c r="C35" i="3" s="1"/>
  <c r="D35" i="3" s="1"/>
  <c r="J35" i="3" s="1"/>
  <c r="F47" i="2"/>
  <c r="H47" i="2" s="1"/>
  <c r="H59" i="2"/>
  <c r="I59" i="2" s="1"/>
  <c r="C51" i="3" s="1"/>
  <c r="G47" i="2"/>
  <c r="G71" i="2" s="1"/>
  <c r="H19" i="2"/>
  <c r="I19" i="2" s="1"/>
  <c r="C16" i="3" s="1"/>
  <c r="D16" i="3" s="1"/>
  <c r="J16" i="3" s="1"/>
  <c r="I33" i="2"/>
  <c r="C30" i="3" s="1"/>
  <c r="D30" i="3" s="1"/>
  <c r="H63" i="2"/>
  <c r="E63" i="2"/>
  <c r="I63" i="2" s="1"/>
  <c r="C55" i="3" s="1"/>
  <c r="D55" i="3" s="1"/>
  <c r="H16" i="2"/>
  <c r="I15" i="2"/>
  <c r="C12" i="3" s="1"/>
  <c r="D12" i="3" s="1"/>
  <c r="E27" i="12"/>
  <c r="H79" i="3"/>
  <c r="F10" i="6"/>
  <c r="H64" i="3"/>
  <c r="H81" i="3" s="1"/>
  <c r="D14" i="10"/>
  <c r="I41" i="2"/>
  <c r="C37" i="3" s="1"/>
  <c r="D37" i="3" s="1"/>
  <c r="I50" i="2"/>
  <c r="C42" i="3" s="1"/>
  <c r="D42" i="3" s="1"/>
  <c r="J42" i="3" s="1"/>
  <c r="C34" i="2"/>
  <c r="E34" i="2" s="1"/>
  <c r="D43" i="15"/>
  <c r="D43" i="12"/>
  <c r="E30" i="2"/>
  <c r="I30" i="2" s="1"/>
  <c r="C27" i="3" s="1"/>
  <c r="D27" i="3" s="1"/>
  <c r="E35" i="11"/>
  <c r="I52" i="2"/>
  <c r="C44" i="3" s="1"/>
  <c r="D44" i="3" s="1"/>
  <c r="J44" i="3" s="1"/>
  <c r="D14" i="15"/>
  <c r="D27" i="15"/>
  <c r="D48" i="15" s="1"/>
  <c r="D27" i="12"/>
  <c r="G48" i="11"/>
  <c r="E46" i="2"/>
  <c r="I46" i="2" s="1"/>
  <c r="I57" i="2"/>
  <c r="C49" i="3" s="1"/>
  <c r="D49" i="3" s="1"/>
  <c r="J49" i="3" s="1"/>
  <c r="E16" i="10"/>
  <c r="E17" i="10" s="1"/>
  <c r="I31" i="2"/>
  <c r="C28" i="3" s="1"/>
  <c r="D28" i="3" s="1"/>
  <c r="E56" i="10"/>
  <c r="E64" i="10" s="1"/>
  <c r="D37" i="11"/>
  <c r="D43" i="11" s="1"/>
  <c r="D99" i="3"/>
  <c r="I61" i="2"/>
  <c r="C53" i="3" s="1"/>
  <c r="D53" i="3" s="1"/>
  <c r="D34" i="10"/>
  <c r="C48" i="11"/>
  <c r="E14" i="12"/>
  <c r="D49" i="15"/>
  <c r="E49" i="2"/>
  <c r="I25" i="2"/>
  <c r="C22" i="3" s="1"/>
  <c r="D22" i="3" s="1"/>
  <c r="J22" i="3" s="1"/>
  <c r="I40" i="2"/>
  <c r="C36" i="3" s="1"/>
  <c r="D36" i="3" s="1"/>
  <c r="J36" i="3" s="1"/>
  <c r="H49" i="2"/>
  <c r="H70" i="2"/>
  <c r="I70" i="2" s="1"/>
  <c r="C62" i="3" s="1"/>
  <c r="D62" i="3" s="1"/>
  <c r="I69" i="2"/>
  <c r="C61" i="3" s="1"/>
  <c r="D61" i="3" s="1"/>
  <c r="D38" i="10"/>
  <c r="D37" i="10" s="1"/>
  <c r="D64" i="10"/>
  <c r="C48" i="12"/>
  <c r="I37" i="2"/>
  <c r="D51" i="3"/>
  <c r="J51" i="3" s="1"/>
  <c r="F63" i="3"/>
  <c r="D10" i="6" s="1"/>
  <c r="D102" i="3"/>
  <c r="G63" i="3"/>
  <c r="E10" i="6" s="1"/>
  <c r="D9" i="3"/>
  <c r="J9" i="3" s="1"/>
  <c r="D21" i="3"/>
  <c r="J21" i="3" s="1"/>
  <c r="D34" i="3"/>
  <c r="J34" i="3" s="1"/>
  <c r="I63" i="3"/>
  <c r="G10" i="6" s="1"/>
  <c r="D47" i="3"/>
  <c r="J47" i="3" s="1"/>
  <c r="D20" i="3"/>
  <c r="J20" i="3" s="1"/>
  <c r="E27" i="11"/>
  <c r="E37" i="11"/>
  <c r="E43" i="11" s="1"/>
  <c r="E49" i="11"/>
  <c r="E14" i="11"/>
  <c r="F48" i="11"/>
  <c r="D17" i="11"/>
  <c r="D49" i="11" s="1"/>
  <c r="D35" i="11"/>
  <c r="E16" i="12"/>
  <c r="E17" i="12" s="1"/>
  <c r="E49" i="12" s="1"/>
  <c r="E29" i="12"/>
  <c r="E35" i="12" s="1"/>
  <c r="E39" i="12"/>
  <c r="E37" i="12" s="1"/>
  <c r="E43" i="12" s="1"/>
  <c r="E27" i="15"/>
  <c r="E14" i="15"/>
  <c r="E16" i="15"/>
  <c r="E17" i="15" s="1"/>
  <c r="E49" i="15" s="1"/>
  <c r="E29" i="15"/>
  <c r="E35" i="15" s="1"/>
  <c r="E39" i="15"/>
  <c r="E37" i="15" s="1"/>
  <c r="E43" i="15" s="1"/>
  <c r="C43" i="10"/>
  <c r="C73" i="10" s="1"/>
  <c r="E26" i="10"/>
  <c r="E19" i="10"/>
  <c r="D19" i="10"/>
  <c r="E39" i="10"/>
  <c r="E38" i="10" s="1"/>
  <c r="E37" i="10" s="1"/>
  <c r="C74" i="10"/>
  <c r="E11" i="10"/>
  <c r="E45" i="10"/>
  <c r="E51" i="10" s="1"/>
  <c r="E55" i="2"/>
  <c r="I67" i="2"/>
  <c r="C59" i="3" s="1"/>
  <c r="D59" i="3" s="1"/>
  <c r="E16" i="2"/>
  <c r="F34" i="2"/>
  <c r="F55" i="2"/>
  <c r="H55" i="2" s="1"/>
  <c r="D43" i="2"/>
  <c r="D47" i="2" s="1"/>
  <c r="D71" i="2" s="1"/>
  <c r="H43" i="2"/>
  <c r="A77" i="4"/>
  <c r="A74" i="4"/>
  <c r="D48" i="12" l="1"/>
  <c r="I16" i="2"/>
  <c r="C13" i="3" s="1"/>
  <c r="D13" i="3" s="1"/>
  <c r="J13" i="3" s="1"/>
  <c r="C71" i="2"/>
  <c r="I49" i="2"/>
  <c r="C41" i="3" s="1"/>
  <c r="D41" i="3" s="1"/>
  <c r="J41" i="3" s="1"/>
  <c r="E43" i="10"/>
  <c r="E48" i="12"/>
  <c r="C33" i="3"/>
  <c r="D33" i="3" s="1"/>
  <c r="J33" i="3" s="1"/>
  <c r="E48" i="11"/>
  <c r="D43" i="10"/>
  <c r="D73" i="10" s="1"/>
  <c r="G64" i="3"/>
  <c r="G79" i="3"/>
  <c r="I79" i="3"/>
  <c r="I64" i="3"/>
  <c r="F64" i="3"/>
  <c r="F79" i="3"/>
  <c r="D48" i="11"/>
  <c r="E48" i="15"/>
  <c r="E74" i="10"/>
  <c r="E14" i="10"/>
  <c r="H34" i="2"/>
  <c r="F71" i="2"/>
  <c r="E43" i="2"/>
  <c r="K46" i="2" s="1"/>
  <c r="I55" i="2"/>
  <c r="E47" i="2"/>
  <c r="K34" i="2" s="1"/>
  <c r="E73" i="10" l="1"/>
  <c r="B23" i="6"/>
  <c r="K61" i="2"/>
  <c r="E71" i="2"/>
  <c r="C64" i="3" s="1"/>
  <c r="D64" i="3" s="1"/>
  <c r="I66" i="3" s="1"/>
  <c r="K69" i="2"/>
  <c r="I43" i="2"/>
  <c r="I81" i="3"/>
  <c r="F81" i="3"/>
  <c r="G81" i="3"/>
  <c r="I47" i="2"/>
  <c r="C39" i="3" s="1"/>
  <c r="D39" i="3" s="1"/>
  <c r="J39" i="3" s="1"/>
  <c r="K53" i="2"/>
  <c r="I34" i="2"/>
  <c r="H71" i="2"/>
  <c r="C65" i="3" s="1"/>
  <c r="D65" i="3" s="1"/>
  <c r="J65" i="3" s="1"/>
  <c r="C84" i="2"/>
  <c r="K62" i="2"/>
  <c r="K12" i="2" l="1"/>
  <c r="I71" i="2"/>
  <c r="C31" i="3"/>
  <c r="C80" i="2"/>
  <c r="C63" i="3"/>
  <c r="D63" i="3" s="1"/>
  <c r="J63" i="3" s="1"/>
  <c r="F66" i="3"/>
  <c r="G66" i="3"/>
  <c r="H66" i="3"/>
  <c r="J64" i="3"/>
  <c r="C85" i="2"/>
  <c r="C81" i="2"/>
  <c r="C83" i="2"/>
  <c r="D31" i="3" l="1"/>
  <c r="J31" i="3" s="1"/>
  <c r="C82" i="2"/>
  <c r="C86" i="2" s="1"/>
  <c r="D84" i="2"/>
  <c r="C76" i="6" l="1"/>
  <c r="D76" i="6" s="1"/>
  <c r="E76" i="6" s="1"/>
  <c r="F76" i="6" s="1"/>
  <c r="G76" i="6" s="1"/>
  <c r="H76" i="6" s="1"/>
  <c r="I76" i="6" s="1"/>
  <c r="J76" i="6" s="1"/>
  <c r="K76" i="6" s="1"/>
  <c r="L76" i="6" s="1"/>
  <c r="M76" i="6" s="1"/>
  <c r="N76" i="6" s="1"/>
  <c r="O76" i="6" s="1"/>
  <c r="C78" i="6" l="1"/>
  <c r="D122" i="4"/>
  <c r="D116" i="4"/>
  <c r="D121" i="4" s="1"/>
  <c r="D112" i="4"/>
  <c r="D109" i="4"/>
  <c r="D106" i="4"/>
  <c r="D103" i="4"/>
  <c r="D99" i="4"/>
  <c r="D94" i="4"/>
  <c r="D80" i="4"/>
  <c r="D77" i="4"/>
  <c r="D74" i="4"/>
  <c r="D92" i="4" l="1"/>
  <c r="D115" i="4"/>
  <c r="D129" i="4" s="1"/>
  <c r="A10" i="5"/>
  <c r="A9" i="5"/>
  <c r="A8" i="5"/>
  <c r="B23" i="9"/>
  <c r="B27" i="9" s="1"/>
  <c r="J26" i="9"/>
  <c r="I26" i="9"/>
  <c r="A141" i="4"/>
  <c r="A139" i="4"/>
  <c r="A138" i="4"/>
  <c r="A52" i="5"/>
  <c r="A50" i="5"/>
  <c r="A48" i="5"/>
  <c r="A47" i="5"/>
  <c r="A46" i="5"/>
  <c r="Q39" i="5"/>
  <c r="P39" i="5"/>
  <c r="O39" i="5"/>
  <c r="N39" i="5"/>
  <c r="M39" i="5"/>
  <c r="L39" i="5"/>
  <c r="K39" i="5"/>
  <c r="J39" i="5"/>
  <c r="I39" i="5"/>
  <c r="H39" i="5"/>
  <c r="G39" i="5"/>
  <c r="F39" i="5"/>
  <c r="E39" i="5"/>
  <c r="D39" i="5"/>
  <c r="Q12" i="5"/>
  <c r="P12" i="5"/>
  <c r="O12" i="5"/>
  <c r="N12" i="5"/>
  <c r="M12" i="5"/>
  <c r="L12" i="5"/>
  <c r="K12" i="5"/>
  <c r="J12" i="5"/>
  <c r="I12" i="5"/>
  <c r="H12" i="5"/>
  <c r="G12" i="5"/>
  <c r="F12" i="5"/>
  <c r="E12" i="5"/>
  <c r="D12" i="5"/>
  <c r="H15" i="5"/>
  <c r="I15" i="5"/>
  <c r="J15" i="5"/>
  <c r="K15" i="5"/>
  <c r="L15" i="5"/>
  <c r="M15" i="5"/>
  <c r="N15" i="5"/>
  <c r="O15" i="5"/>
  <c r="P15" i="5"/>
  <c r="Q15" i="5"/>
  <c r="H17" i="5"/>
  <c r="H106" i="4"/>
  <c r="H109" i="4"/>
  <c r="H112" i="4"/>
  <c r="H116" i="4"/>
  <c r="H121" i="4" s="1"/>
  <c r="H31" i="5"/>
  <c r="H34" i="5"/>
  <c r="H36" i="5"/>
  <c r="I17" i="5"/>
  <c r="I106" i="4"/>
  <c r="I109" i="4"/>
  <c r="I112" i="4"/>
  <c r="I116" i="4"/>
  <c r="I121" i="4" s="1"/>
  <c r="I31" i="5"/>
  <c r="I34" i="5"/>
  <c r="I36" i="5"/>
  <c r="J17" i="5"/>
  <c r="K17" i="5"/>
  <c r="L17" i="5"/>
  <c r="M17" i="5"/>
  <c r="N17" i="5"/>
  <c r="O17" i="5"/>
  <c r="P17" i="5"/>
  <c r="Q17" i="5"/>
  <c r="J106" i="4"/>
  <c r="J109" i="4"/>
  <c r="J112" i="4"/>
  <c r="J116" i="4"/>
  <c r="J31" i="5"/>
  <c r="J34" i="5"/>
  <c r="J36" i="5"/>
  <c r="K106" i="4"/>
  <c r="K109" i="4"/>
  <c r="K112" i="4"/>
  <c r="K116" i="4"/>
  <c r="K121" i="4" s="1"/>
  <c r="K31" i="5"/>
  <c r="K34" i="5"/>
  <c r="K36" i="5"/>
  <c r="L106" i="4"/>
  <c r="M106" i="4"/>
  <c r="N106" i="4"/>
  <c r="O106" i="4"/>
  <c r="P106" i="4"/>
  <c r="Q106" i="4"/>
  <c r="L109" i="4"/>
  <c r="L112" i="4"/>
  <c r="L116" i="4"/>
  <c r="L31" i="5"/>
  <c r="M31" i="5"/>
  <c r="N31" i="5"/>
  <c r="O31" i="5"/>
  <c r="P31" i="5"/>
  <c r="Q31" i="5"/>
  <c r="L34" i="5"/>
  <c r="L36" i="5"/>
  <c r="M109" i="4"/>
  <c r="M112" i="4"/>
  <c r="M116" i="4"/>
  <c r="M121" i="4" s="1"/>
  <c r="M34" i="5"/>
  <c r="M36" i="5"/>
  <c r="N109" i="4"/>
  <c r="N112" i="4"/>
  <c r="N116" i="4"/>
  <c r="N34" i="5"/>
  <c r="O34" i="5"/>
  <c r="P34" i="5"/>
  <c r="Q34" i="5"/>
  <c r="N36" i="5"/>
  <c r="O109" i="4"/>
  <c r="O112" i="4"/>
  <c r="O116" i="4"/>
  <c r="O121" i="4" s="1"/>
  <c r="O36" i="5"/>
  <c r="P109" i="4"/>
  <c r="P112" i="4"/>
  <c r="P116" i="4"/>
  <c r="P121" i="4" s="1"/>
  <c r="P36" i="5"/>
  <c r="B63" i="6"/>
  <c r="C34" i="6" s="1"/>
  <c r="E34" i="6" s="1"/>
  <c r="Q109" i="4"/>
  <c r="Q112" i="4"/>
  <c r="Q116" i="4"/>
  <c r="Q121" i="4" s="1"/>
  <c r="Q36" i="5"/>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Q52" i="5"/>
  <c r="P52" i="5"/>
  <c r="O52" i="5"/>
  <c r="N52" i="5"/>
  <c r="M52" i="5"/>
  <c r="L52" i="5"/>
  <c r="K52" i="5"/>
  <c r="J52" i="5"/>
  <c r="I52" i="5"/>
  <c r="H52" i="5"/>
  <c r="G50" i="5"/>
  <c r="F50" i="5"/>
  <c r="E50" i="5"/>
  <c r="G48" i="5"/>
  <c r="F48" i="5"/>
  <c r="E48" i="5"/>
  <c r="D50" i="5"/>
  <c r="D48" i="5"/>
  <c r="Q37" i="5"/>
  <c r="P37" i="5"/>
  <c r="O37" i="5"/>
  <c r="N37" i="5"/>
  <c r="M37" i="5"/>
  <c r="L37" i="5"/>
  <c r="K37" i="5"/>
  <c r="J37" i="5"/>
  <c r="I37" i="5"/>
  <c r="H37" i="5"/>
  <c r="G37" i="5"/>
  <c r="F37" i="5"/>
  <c r="E37" i="5"/>
  <c r="G36" i="5"/>
  <c r="F36" i="5"/>
  <c r="E36" i="5"/>
  <c r="Q35" i="5"/>
  <c r="P35" i="5"/>
  <c r="O35" i="5"/>
  <c r="N35" i="5"/>
  <c r="M35" i="5"/>
  <c r="L35" i="5"/>
  <c r="K35" i="5"/>
  <c r="J35" i="5"/>
  <c r="I35" i="5"/>
  <c r="H35" i="5"/>
  <c r="G35" i="5"/>
  <c r="F35" i="5"/>
  <c r="E35" i="5"/>
  <c r="G34" i="5"/>
  <c r="F34" i="5"/>
  <c r="E34" i="5"/>
  <c r="D37" i="5"/>
  <c r="D36" i="5"/>
  <c r="D35" i="5"/>
  <c r="D34" i="5"/>
  <c r="G31" i="5"/>
  <c r="F31" i="5"/>
  <c r="E31" i="5"/>
  <c r="D31" i="5"/>
  <c r="Q24" i="5"/>
  <c r="P24" i="5"/>
  <c r="O24" i="5"/>
  <c r="N24" i="5"/>
  <c r="M24" i="5"/>
  <c r="L24" i="5"/>
  <c r="K24" i="5"/>
  <c r="J24" i="5"/>
  <c r="I24" i="5"/>
  <c r="H24" i="5"/>
  <c r="G24" i="5"/>
  <c r="F24" i="5"/>
  <c r="E24" i="5"/>
  <c r="D24" i="5"/>
  <c r="Q19" i="5"/>
  <c r="P19" i="5"/>
  <c r="O19" i="5"/>
  <c r="N19" i="5"/>
  <c r="M19" i="5"/>
  <c r="L19" i="5"/>
  <c r="K19" i="5"/>
  <c r="J19" i="5"/>
  <c r="I19" i="5"/>
  <c r="H19" i="5"/>
  <c r="G19" i="5"/>
  <c r="F19" i="5"/>
  <c r="E19" i="5"/>
  <c r="Q18" i="5"/>
  <c r="P18" i="5"/>
  <c r="O18" i="5"/>
  <c r="N18" i="5"/>
  <c r="M18" i="5"/>
  <c r="L18" i="5"/>
  <c r="K18" i="5"/>
  <c r="J18" i="5"/>
  <c r="I18" i="5"/>
  <c r="H18" i="5"/>
  <c r="G18" i="5"/>
  <c r="F18" i="5"/>
  <c r="E18" i="5"/>
  <c r="G17" i="5"/>
  <c r="F17" i="5"/>
  <c r="E17" i="5"/>
  <c r="Q16" i="5"/>
  <c r="P16" i="5"/>
  <c r="O16" i="5"/>
  <c r="N16" i="5"/>
  <c r="M16" i="5"/>
  <c r="L16" i="5"/>
  <c r="K16" i="5"/>
  <c r="J16" i="5"/>
  <c r="I16" i="5"/>
  <c r="H16" i="5"/>
  <c r="G16" i="5"/>
  <c r="F16" i="5"/>
  <c r="E16" i="5"/>
  <c r="G15" i="5"/>
  <c r="F15" i="5"/>
  <c r="E15" i="5"/>
  <c r="Q14" i="5"/>
  <c r="P14" i="5"/>
  <c r="O14" i="5"/>
  <c r="N14" i="5"/>
  <c r="M14" i="5"/>
  <c r="L14" i="5"/>
  <c r="K14" i="5"/>
  <c r="J14" i="5"/>
  <c r="I14" i="5"/>
  <c r="H14" i="5"/>
  <c r="G14" i="5"/>
  <c r="F14" i="5"/>
  <c r="E14" i="5"/>
  <c r="Q13" i="5"/>
  <c r="P13" i="5"/>
  <c r="O13" i="5"/>
  <c r="N13" i="5"/>
  <c r="M13" i="5"/>
  <c r="L13" i="5"/>
  <c r="K13" i="5"/>
  <c r="J13" i="5"/>
  <c r="I13" i="5"/>
  <c r="H13" i="5"/>
  <c r="G13" i="5"/>
  <c r="F13" i="5"/>
  <c r="E13" i="5"/>
  <c r="Q11" i="5"/>
  <c r="P11" i="5"/>
  <c r="O11" i="5"/>
  <c r="N11" i="5"/>
  <c r="M11" i="5"/>
  <c r="L11" i="5"/>
  <c r="K11" i="5"/>
  <c r="J11" i="5"/>
  <c r="I11" i="5"/>
  <c r="H11" i="5"/>
  <c r="G11" i="5"/>
  <c r="F11" i="5"/>
  <c r="E11" i="5"/>
  <c r="D19" i="5"/>
  <c r="D18" i="5"/>
  <c r="D17" i="5"/>
  <c r="D16" i="5"/>
  <c r="D15" i="5"/>
  <c r="D14" i="5"/>
  <c r="D13" i="5"/>
  <c r="D11" i="5"/>
  <c r="G141" i="4"/>
  <c r="F141" i="4"/>
  <c r="E141" i="4"/>
  <c r="D141" i="4"/>
  <c r="G139" i="4"/>
  <c r="F139" i="4"/>
  <c r="E139" i="4"/>
  <c r="D139" i="4"/>
  <c r="Q146" i="4"/>
  <c r="P146" i="4"/>
  <c r="O146" i="4"/>
  <c r="N146" i="4"/>
  <c r="M146" i="4"/>
  <c r="L146" i="4"/>
  <c r="K146" i="4"/>
  <c r="J146" i="4"/>
  <c r="I146" i="4"/>
  <c r="H146" i="4"/>
  <c r="G146" i="4"/>
  <c r="F146" i="4"/>
  <c r="E146" i="4"/>
  <c r="Q145" i="4"/>
  <c r="P145" i="4"/>
  <c r="O145" i="4"/>
  <c r="N145" i="4"/>
  <c r="M145" i="4"/>
  <c r="L145" i="4"/>
  <c r="K145" i="4"/>
  <c r="J145" i="4"/>
  <c r="I145" i="4"/>
  <c r="H145" i="4"/>
  <c r="G145" i="4"/>
  <c r="F145" i="4"/>
  <c r="E145" i="4"/>
  <c r="D146" i="4"/>
  <c r="D145" i="4"/>
  <c r="D15" i="7"/>
  <c r="D16" i="7"/>
  <c r="D17" i="7" s="1"/>
  <c r="C68" i="6"/>
  <c r="C157" i="4"/>
  <c r="D156" i="4" s="1"/>
  <c r="E74" i="4"/>
  <c r="E77" i="4"/>
  <c r="E80" i="4"/>
  <c r="E94" i="4"/>
  <c r="E99" i="4"/>
  <c r="E103" i="4"/>
  <c r="E106" i="4"/>
  <c r="E109" i="4"/>
  <c r="E112" i="4"/>
  <c r="E116" i="4"/>
  <c r="E121" i="4" s="1"/>
  <c r="E122" i="4"/>
  <c r="F74" i="4"/>
  <c r="F77" i="4"/>
  <c r="F80" i="4"/>
  <c r="F94" i="4"/>
  <c r="F99" i="4"/>
  <c r="F103" i="4"/>
  <c r="F106" i="4"/>
  <c r="F109" i="4"/>
  <c r="F112" i="4"/>
  <c r="F116" i="4"/>
  <c r="F121" i="4" s="1"/>
  <c r="F122" i="4"/>
  <c r="G74" i="4"/>
  <c r="G77" i="4"/>
  <c r="G80" i="4"/>
  <c r="G94" i="4"/>
  <c r="G99" i="4"/>
  <c r="G103" i="4"/>
  <c r="G106" i="4"/>
  <c r="G109" i="4"/>
  <c r="G112" i="4"/>
  <c r="G116" i="4"/>
  <c r="G121" i="4" s="1"/>
  <c r="G122" i="4"/>
  <c r="H74" i="4"/>
  <c r="H77" i="4"/>
  <c r="H80" i="4"/>
  <c r="H94" i="4"/>
  <c r="H99" i="4"/>
  <c r="H103" i="4"/>
  <c r="H122" i="4"/>
  <c r="I74" i="4"/>
  <c r="I77" i="4"/>
  <c r="I80" i="4"/>
  <c r="I94" i="4"/>
  <c r="I99" i="4"/>
  <c r="I103" i="4"/>
  <c r="I122" i="4"/>
  <c r="J74" i="4"/>
  <c r="J77" i="4"/>
  <c r="J80" i="4"/>
  <c r="J94" i="4"/>
  <c r="J99" i="4"/>
  <c r="J103" i="4"/>
  <c r="J122" i="4"/>
  <c r="K74" i="4"/>
  <c r="K77" i="4"/>
  <c r="K80" i="4"/>
  <c r="K94" i="4"/>
  <c r="K99" i="4"/>
  <c r="K103" i="4"/>
  <c r="K122" i="4"/>
  <c r="L74" i="4"/>
  <c r="L77" i="4"/>
  <c r="L80" i="4"/>
  <c r="L94" i="4"/>
  <c r="L99" i="4"/>
  <c r="L103" i="4"/>
  <c r="L122" i="4"/>
  <c r="M74" i="4"/>
  <c r="M77" i="4"/>
  <c r="M80" i="4"/>
  <c r="M94" i="4"/>
  <c r="M99" i="4"/>
  <c r="M103" i="4"/>
  <c r="M122" i="4"/>
  <c r="N74" i="4"/>
  <c r="N77" i="4"/>
  <c r="N80" i="4"/>
  <c r="N94" i="4"/>
  <c r="N99" i="4"/>
  <c r="N103" i="4"/>
  <c r="N122" i="4"/>
  <c r="O74" i="4"/>
  <c r="O77" i="4"/>
  <c r="O80" i="4"/>
  <c r="O94" i="4"/>
  <c r="O99" i="4"/>
  <c r="O103" i="4"/>
  <c r="O122" i="4"/>
  <c r="P74" i="4"/>
  <c r="P77" i="4"/>
  <c r="P80" i="4"/>
  <c r="P94" i="4"/>
  <c r="P99" i="4"/>
  <c r="P103" i="4"/>
  <c r="P122" i="4"/>
  <c r="Q74" i="4"/>
  <c r="Q77" i="4"/>
  <c r="Q80" i="4"/>
  <c r="Q94" i="4"/>
  <c r="Q99" i="4"/>
  <c r="Q103" i="4"/>
  <c r="Q122" i="4"/>
  <c r="B130" i="4"/>
  <c r="B128" i="4"/>
  <c r="B127" i="4"/>
  <c r="B126" i="4"/>
  <c r="B125" i="4"/>
  <c r="B120" i="4"/>
  <c r="B102" i="4"/>
  <c r="B91" i="4"/>
  <c r="B90" i="4"/>
  <c r="B89" i="4"/>
  <c r="B88" i="4"/>
  <c r="B87" i="4"/>
  <c r="B86" i="4"/>
  <c r="B85" i="4"/>
  <c r="B84" i="4"/>
  <c r="B83" i="4"/>
  <c r="Q8" i="4"/>
  <c r="Q11" i="4"/>
  <c r="Q14" i="4"/>
  <c r="Q28" i="4"/>
  <c r="Q33" i="4"/>
  <c r="Q37" i="4"/>
  <c r="Q40" i="4"/>
  <c r="Q43" i="4"/>
  <c r="Q27" i="5" s="1"/>
  <c r="Q46" i="4"/>
  <c r="Q50" i="4"/>
  <c r="Q55" i="4" s="1"/>
  <c r="Q56" i="4"/>
  <c r="P8" i="4"/>
  <c r="P11" i="4"/>
  <c r="P14" i="4"/>
  <c r="P28" i="4"/>
  <c r="P33" i="4"/>
  <c r="P37" i="4"/>
  <c r="P40" i="4"/>
  <c r="P43" i="4"/>
  <c r="P46" i="4"/>
  <c r="P50" i="4"/>
  <c r="P56" i="4"/>
  <c r="O8" i="4"/>
  <c r="O11" i="4"/>
  <c r="O14" i="4"/>
  <c r="O28" i="4"/>
  <c r="O33" i="4"/>
  <c r="O37" i="4"/>
  <c r="O40" i="4"/>
  <c r="O43" i="4"/>
  <c r="O46" i="4"/>
  <c r="O50" i="4"/>
  <c r="O56" i="4"/>
  <c r="N8" i="4"/>
  <c r="N11" i="4"/>
  <c r="N14" i="4"/>
  <c r="N28" i="4"/>
  <c r="N33" i="4"/>
  <c r="N37" i="4"/>
  <c r="N40" i="4"/>
  <c r="N43" i="4"/>
  <c r="N46" i="4"/>
  <c r="N50" i="4"/>
  <c r="N55" i="4" s="1"/>
  <c r="N56" i="4"/>
  <c r="M8" i="4"/>
  <c r="M11" i="4"/>
  <c r="M14" i="4"/>
  <c r="M28" i="4"/>
  <c r="M33" i="4"/>
  <c r="M37" i="4"/>
  <c r="M40" i="4"/>
  <c r="M43" i="4"/>
  <c r="M46" i="4"/>
  <c r="M50" i="4"/>
  <c r="M55" i="4" s="1"/>
  <c r="M56" i="4"/>
  <c r="L8" i="4"/>
  <c r="L11" i="4"/>
  <c r="L14" i="4"/>
  <c r="L28" i="4"/>
  <c r="L33" i="4"/>
  <c r="L37" i="4"/>
  <c r="L40" i="4"/>
  <c r="L43" i="4"/>
  <c r="L46" i="4"/>
  <c r="L50" i="4"/>
  <c r="L55" i="4" s="1"/>
  <c r="L56" i="4"/>
  <c r="K8" i="4"/>
  <c r="K11" i="4"/>
  <c r="K14" i="4"/>
  <c r="K28" i="4"/>
  <c r="K33" i="4"/>
  <c r="K37" i="4"/>
  <c r="K40" i="4"/>
  <c r="K43" i="4"/>
  <c r="K46" i="4"/>
  <c r="K50" i="4"/>
  <c r="K55" i="4" s="1"/>
  <c r="K56" i="4"/>
  <c r="J8" i="4"/>
  <c r="J11" i="4"/>
  <c r="J14" i="4"/>
  <c r="J28" i="4"/>
  <c r="J33" i="4"/>
  <c r="J37" i="4"/>
  <c r="J40" i="4"/>
  <c r="J43" i="4"/>
  <c r="J46" i="4"/>
  <c r="J50" i="4"/>
  <c r="J55" i="4" s="1"/>
  <c r="J56" i="4"/>
  <c r="I8" i="4"/>
  <c r="I11" i="4"/>
  <c r="I14" i="4"/>
  <c r="I28" i="4"/>
  <c r="I33" i="4"/>
  <c r="I37" i="4"/>
  <c r="I40" i="4"/>
  <c r="I43" i="4"/>
  <c r="I27" i="5" s="1"/>
  <c r="I46" i="4"/>
  <c r="I50" i="4"/>
  <c r="I55" i="4" s="1"/>
  <c r="I56" i="4"/>
  <c r="H8" i="4"/>
  <c r="H11" i="4"/>
  <c r="H14" i="4"/>
  <c r="H28" i="4"/>
  <c r="H33" i="4"/>
  <c r="H37" i="4"/>
  <c r="H40" i="4"/>
  <c r="H43" i="4"/>
  <c r="H46" i="4"/>
  <c r="H50" i="4"/>
  <c r="H55" i="4" s="1"/>
  <c r="H56" i="4"/>
  <c r="G8" i="4"/>
  <c r="G11" i="4"/>
  <c r="G14" i="4"/>
  <c r="G28" i="4"/>
  <c r="G33" i="4"/>
  <c r="G37" i="4"/>
  <c r="G40" i="4"/>
  <c r="G43" i="4"/>
  <c r="G46" i="4"/>
  <c r="G50" i="4"/>
  <c r="G55" i="4" s="1"/>
  <c r="G56" i="4"/>
  <c r="F8" i="4"/>
  <c r="F11" i="4"/>
  <c r="F14" i="4"/>
  <c r="F28" i="4"/>
  <c r="F33" i="4"/>
  <c r="F37" i="4"/>
  <c r="F40" i="4"/>
  <c r="F43" i="4"/>
  <c r="F46" i="4"/>
  <c r="F50" i="4"/>
  <c r="F55" i="4" s="1"/>
  <c r="F56" i="4"/>
  <c r="E8" i="4"/>
  <c r="E11" i="4"/>
  <c r="E14" i="4"/>
  <c r="E28" i="4"/>
  <c r="E33" i="4"/>
  <c r="E37" i="4"/>
  <c r="E40" i="4"/>
  <c r="E43" i="4"/>
  <c r="E46" i="4"/>
  <c r="E50" i="4"/>
  <c r="E55" i="4" s="1"/>
  <c r="E56" i="4"/>
  <c r="D8" i="4"/>
  <c r="D11" i="4"/>
  <c r="D14" i="4"/>
  <c r="D28" i="4"/>
  <c r="D33" i="4"/>
  <c r="D37" i="4"/>
  <c r="D40" i="4"/>
  <c r="D43" i="4"/>
  <c r="D46" i="4"/>
  <c r="D50" i="4"/>
  <c r="D55" i="4" s="1"/>
  <c r="D56" i="4"/>
  <c r="B64" i="4"/>
  <c r="B62" i="4"/>
  <c r="B61" i="4"/>
  <c r="B60" i="4"/>
  <c r="B59" i="4"/>
  <c r="B54" i="4"/>
  <c r="B36" i="4"/>
  <c r="B25" i="4"/>
  <c r="B24" i="4"/>
  <c r="B23" i="4"/>
  <c r="B22" i="4"/>
  <c r="B21" i="4"/>
  <c r="B20" i="4"/>
  <c r="B19" i="4"/>
  <c r="B18" i="4"/>
  <c r="B17" i="4"/>
  <c r="H26" i="4" l="1"/>
  <c r="L26" i="4"/>
  <c r="K92" i="4"/>
  <c r="N26" i="4"/>
  <c r="M92" i="4"/>
  <c r="J92" i="4"/>
  <c r="P26" i="4"/>
  <c r="O92" i="4"/>
  <c r="P5" i="7" s="1"/>
  <c r="G92" i="4"/>
  <c r="N92" i="4"/>
  <c r="O5" i="7" s="1"/>
  <c r="F92" i="4"/>
  <c r="Q26" i="5"/>
  <c r="L92" i="4"/>
  <c r="Q92" i="4"/>
  <c r="R5" i="7" s="1"/>
  <c r="K26" i="4"/>
  <c r="D26" i="4"/>
  <c r="F26" i="4"/>
  <c r="I92" i="4"/>
  <c r="J5" i="7" s="1"/>
  <c r="E92" i="4"/>
  <c r="F5" i="7" s="1"/>
  <c r="H92" i="4"/>
  <c r="P92" i="4"/>
  <c r="Q5" i="7" s="1"/>
  <c r="D150" i="4"/>
  <c r="D151" i="4" s="1"/>
  <c r="I26" i="4"/>
  <c r="Q26" i="4"/>
  <c r="G26" i="4"/>
  <c r="J26" i="4"/>
  <c r="O26" i="4"/>
  <c r="E26" i="4"/>
  <c r="M26" i="4"/>
  <c r="P30" i="5"/>
  <c r="P32" i="5" s="1"/>
  <c r="D68" i="6"/>
  <c r="K5" i="7"/>
  <c r="O30" i="5"/>
  <c r="O32" i="5" s="1"/>
  <c r="P27" i="5"/>
  <c r="N26" i="5"/>
  <c r="M28" i="5"/>
  <c r="M27" i="5"/>
  <c r="M26" i="5"/>
  <c r="P28" i="5"/>
  <c r="J27" i="5"/>
  <c r="H26" i="5"/>
  <c r="E5" i="7"/>
  <c r="C59" i="6"/>
  <c r="E59" i="6" s="1"/>
  <c r="C45" i="6"/>
  <c r="E45" i="6" s="1"/>
  <c r="C61" i="6"/>
  <c r="E61" i="6" s="1"/>
  <c r="C32" i="6"/>
  <c r="E32" i="6" s="1"/>
  <c r="C46" i="6"/>
  <c r="E46" i="6" s="1"/>
  <c r="C62" i="6"/>
  <c r="E62" i="6" s="1"/>
  <c r="C47" i="6"/>
  <c r="E47" i="6" s="1"/>
  <c r="C36" i="6"/>
  <c r="E36" i="6" s="1"/>
  <c r="C52" i="6"/>
  <c r="E52" i="6" s="1"/>
  <c r="C33" i="6"/>
  <c r="E33" i="6" s="1"/>
  <c r="C49" i="6"/>
  <c r="E49" i="6" s="1"/>
  <c r="C42" i="6"/>
  <c r="E42" i="6" s="1"/>
  <c r="C58" i="6"/>
  <c r="E58" i="6" s="1"/>
  <c r="C50" i="6"/>
  <c r="E50" i="6" s="1"/>
  <c r="C35" i="6"/>
  <c r="E35" i="6" s="1"/>
  <c r="C51" i="6"/>
  <c r="E51" i="6" s="1"/>
  <c r="C40" i="6"/>
  <c r="E40" i="6" s="1"/>
  <c r="C56" i="6"/>
  <c r="E56" i="6" s="1"/>
  <c r="C37" i="6"/>
  <c r="E37" i="6" s="1"/>
  <c r="C53" i="6"/>
  <c r="E53" i="6" s="1"/>
  <c r="C43" i="6"/>
  <c r="E43" i="6" s="1"/>
  <c r="C48" i="6"/>
  <c r="E48" i="6" s="1"/>
  <c r="C38" i="6"/>
  <c r="E38" i="6" s="1"/>
  <c r="C54" i="6"/>
  <c r="E54" i="6" s="1"/>
  <c r="C39" i="6"/>
  <c r="E39" i="6" s="1"/>
  <c r="C55" i="6"/>
  <c r="E55" i="6" s="1"/>
  <c r="C44" i="6"/>
  <c r="E44" i="6" s="1"/>
  <c r="C60" i="6"/>
  <c r="E60" i="6" s="1"/>
  <c r="C41" i="6"/>
  <c r="E41" i="6" s="1"/>
  <c r="C57" i="6"/>
  <c r="E57" i="6" s="1"/>
  <c r="B12" i="5"/>
  <c r="O28" i="5"/>
  <c r="E115" i="4"/>
  <c r="E129" i="4" s="1"/>
  <c r="F6" i="7" s="1"/>
  <c r="K15" i="7"/>
  <c r="L28" i="5"/>
  <c r="P23" i="5"/>
  <c r="N8" i="5"/>
  <c r="B11" i="4"/>
  <c r="I28" i="5"/>
  <c r="O23" i="5"/>
  <c r="L22" i="5"/>
  <c r="H115" i="4"/>
  <c r="H129" i="4" s="1"/>
  <c r="I6" i="7" s="1"/>
  <c r="F25" i="5"/>
  <c r="E33" i="5"/>
  <c r="O55" i="4"/>
  <c r="O8" i="5"/>
  <c r="B34" i="5"/>
  <c r="G10" i="5"/>
  <c r="P25" i="5"/>
  <c r="E25" i="5"/>
  <c r="E49" i="4"/>
  <c r="E63" i="4" s="1"/>
  <c r="H49" i="4"/>
  <c r="H63" i="4" s="1"/>
  <c r="Q23" i="5"/>
  <c r="M115" i="4"/>
  <c r="M129" i="4" s="1"/>
  <c r="N6" i="7" s="1"/>
  <c r="L23" i="5"/>
  <c r="K23" i="5"/>
  <c r="I23" i="5"/>
  <c r="H23" i="5"/>
  <c r="F26" i="5"/>
  <c r="F8" i="5"/>
  <c r="B13" i="5"/>
  <c r="B14" i="5"/>
  <c r="H30" i="5"/>
  <c r="H32" i="5" s="1"/>
  <c r="P9" i="5"/>
  <c r="O9" i="5"/>
  <c r="O15" i="7"/>
  <c r="G49" i="4"/>
  <c r="G63" i="4" s="1"/>
  <c r="G65" i="4" s="1"/>
  <c r="F22" i="5"/>
  <c r="D27" i="5"/>
  <c r="B19" i="5"/>
  <c r="H27" i="5"/>
  <c r="D49" i="4"/>
  <c r="D63" i="4" s="1"/>
  <c r="N10" i="5"/>
  <c r="O27" i="5"/>
  <c r="Q33" i="5"/>
  <c r="P33" i="5"/>
  <c r="O33" i="5"/>
  <c r="B77" i="4"/>
  <c r="F33" i="5"/>
  <c r="O26" i="5"/>
  <c r="F49" i="4"/>
  <c r="F63" i="4" s="1"/>
  <c r="K49" i="4"/>
  <c r="K63" i="4" s="1"/>
  <c r="M8" i="5"/>
  <c r="L8" i="5"/>
  <c r="L5" i="7"/>
  <c r="E27" i="5"/>
  <c r="B103" i="4"/>
  <c r="K33" i="5"/>
  <c r="F28" i="5"/>
  <c r="E26" i="5"/>
  <c r="E8" i="5"/>
  <c r="D23" i="5"/>
  <c r="K26" i="5"/>
  <c r="Q115" i="4"/>
  <c r="Q129" i="4" s="1"/>
  <c r="R6" i="7" s="1"/>
  <c r="P115" i="4"/>
  <c r="P129" i="4" s="1"/>
  <c r="Q6" i="7" s="1"/>
  <c r="N22" i="5"/>
  <c r="H25" i="5"/>
  <c r="D33" i="5"/>
  <c r="Q15" i="7"/>
  <c r="N30" i="5"/>
  <c r="N32" i="5" s="1"/>
  <c r="L30" i="5"/>
  <c r="L32" i="5" s="1"/>
  <c r="G28" i="5"/>
  <c r="E23" i="5"/>
  <c r="B46" i="4"/>
  <c r="H9" i="5"/>
  <c r="B43" i="4"/>
  <c r="B8" i="4"/>
  <c r="I49" i="4"/>
  <c r="I63" i="4" s="1"/>
  <c r="J28" i="5"/>
  <c r="L10" i="5"/>
  <c r="N49" i="4"/>
  <c r="N63" i="4" s="1"/>
  <c r="Q49" i="4"/>
  <c r="Q63" i="4" s="1"/>
  <c r="O25" i="5"/>
  <c r="N33" i="5"/>
  <c r="M9" i="5"/>
  <c r="L9" i="5"/>
  <c r="K9" i="5"/>
  <c r="J9" i="5"/>
  <c r="G26" i="5"/>
  <c r="G8" i="5"/>
  <c r="F23" i="5"/>
  <c r="G147" i="4"/>
  <c r="B18" i="5"/>
  <c r="B37" i="5"/>
  <c r="L121" i="4"/>
  <c r="L15" i="7"/>
  <c r="P26" i="5"/>
  <c r="J30" i="5"/>
  <c r="J32" i="5" s="1"/>
  <c r="B39" i="5"/>
  <c r="M30" i="5"/>
  <c r="M32" i="5" s="1"/>
  <c r="K28" i="5"/>
  <c r="B28" i="4"/>
  <c r="K10" i="5"/>
  <c r="L27" i="5"/>
  <c r="M49" i="4"/>
  <c r="M63" i="4" s="1"/>
  <c r="P22" i="5"/>
  <c r="Q30" i="5"/>
  <c r="Q32" i="5" s="1"/>
  <c r="O115" i="4"/>
  <c r="O129" i="4" s="1"/>
  <c r="P6" i="7" s="1"/>
  <c r="N23" i="5"/>
  <c r="M25" i="5"/>
  <c r="L33" i="5"/>
  <c r="J33" i="5"/>
  <c r="I33" i="5"/>
  <c r="I8" i="5"/>
  <c r="G23" i="5"/>
  <c r="E28" i="5"/>
  <c r="D26" i="5"/>
  <c r="D9" i="5"/>
  <c r="N121" i="4"/>
  <c r="K27" i="5"/>
  <c r="P55" i="4"/>
  <c r="M23" i="5"/>
  <c r="L25" i="5"/>
  <c r="K25" i="5"/>
  <c r="J25" i="5"/>
  <c r="I25" i="5"/>
  <c r="H33" i="5"/>
  <c r="G33" i="5"/>
  <c r="G22" i="5"/>
  <c r="F30" i="5"/>
  <c r="F32" i="5" s="1"/>
  <c r="E9" i="5"/>
  <c r="D25" i="5"/>
  <c r="B74" i="4"/>
  <c r="J26" i="5"/>
  <c r="B56" i="4"/>
  <c r="E10" i="5"/>
  <c r="I9" i="5"/>
  <c r="M33" i="5"/>
  <c r="J23" i="5"/>
  <c r="B31" i="5"/>
  <c r="C14" i="7"/>
  <c r="L26" i="5"/>
  <c r="G25" i="5"/>
  <c r="L49" i="4"/>
  <c r="L63" i="4" s="1"/>
  <c r="B33" i="4"/>
  <c r="B122" i="4"/>
  <c r="B40" i="4"/>
  <c r="J49" i="4"/>
  <c r="J63" i="4" s="1"/>
  <c r="O49" i="4"/>
  <c r="Q8" i="5"/>
  <c r="L115" i="4"/>
  <c r="K115" i="4"/>
  <c r="K129" i="4" s="1"/>
  <c r="L6" i="7" s="1"/>
  <c r="J22" i="5"/>
  <c r="I115" i="4"/>
  <c r="I129" i="4" s="1"/>
  <c r="J6" i="7" s="1"/>
  <c r="G30" i="5"/>
  <c r="G32" i="5" s="1"/>
  <c r="F27" i="5"/>
  <c r="F9" i="5"/>
  <c r="D22" i="5"/>
  <c r="B15" i="5"/>
  <c r="N28" i="5"/>
  <c r="N25" i="5"/>
  <c r="B35" i="5"/>
  <c r="N27" i="5"/>
  <c r="G9" i="5"/>
  <c r="H28" i="5"/>
  <c r="P8" i="5"/>
  <c r="Q25" i="5"/>
  <c r="N9" i="5"/>
  <c r="G27" i="5"/>
  <c r="F115" i="4"/>
  <c r="F129" i="4" s="1"/>
  <c r="G6" i="7" s="1"/>
  <c r="E22" i="5"/>
  <c r="D30" i="5"/>
  <c r="D32" i="5" s="1"/>
  <c r="K147" i="4"/>
  <c r="K152" i="4" s="1"/>
  <c r="K153" i="4" s="1"/>
  <c r="B24" i="5"/>
  <c r="B36" i="5"/>
  <c r="Q28" i="5"/>
  <c r="P10" i="5"/>
  <c r="B106" i="4"/>
  <c r="B16" i="5"/>
  <c r="B80" i="4"/>
  <c r="B109" i="4"/>
  <c r="H8" i="5"/>
  <c r="Q9" i="5"/>
  <c r="B17" i="5"/>
  <c r="B11" i="5"/>
  <c r="H22" i="5"/>
  <c r="E30" i="5"/>
  <c r="E32" i="5" s="1"/>
  <c r="J121" i="4"/>
  <c r="I26" i="5"/>
  <c r="B50" i="4"/>
  <c r="O10" i="5"/>
  <c r="P49" i="4"/>
  <c r="B112" i="4"/>
  <c r="G115" i="4"/>
  <c r="G129" i="4" s="1"/>
  <c r="H6" i="7" s="1"/>
  <c r="I22" i="5"/>
  <c r="M22" i="5"/>
  <c r="Q22" i="5"/>
  <c r="J115" i="4"/>
  <c r="N115" i="4"/>
  <c r="M15" i="7"/>
  <c r="K30" i="5"/>
  <c r="K32" i="5" s="1"/>
  <c r="I30" i="5"/>
  <c r="I32" i="5" s="1"/>
  <c r="F10" i="5"/>
  <c r="B37" i="4"/>
  <c r="J8" i="5"/>
  <c r="B94" i="4"/>
  <c r="B116" i="4"/>
  <c r="K8" i="5"/>
  <c r="B99" i="4"/>
  <c r="D8" i="5"/>
  <c r="D28" i="5"/>
  <c r="H10" i="5"/>
  <c r="I10" i="5"/>
  <c r="J10" i="5"/>
  <c r="K22" i="5"/>
  <c r="O22" i="5"/>
  <c r="Q10" i="5"/>
  <c r="B14" i="4"/>
  <c r="D10" i="5"/>
  <c r="M10" i="5"/>
  <c r="E147" i="4"/>
  <c r="P15" i="7"/>
  <c r="L147" i="4"/>
  <c r="L152" i="4" s="1"/>
  <c r="L153" i="4" s="1"/>
  <c r="H147" i="4"/>
  <c r="H152" i="4" s="1"/>
  <c r="H153" i="4" s="1"/>
  <c r="I147" i="4"/>
  <c r="I152" i="4" s="1"/>
  <c r="I153" i="4" s="1"/>
  <c r="Q147" i="4"/>
  <c r="Q152" i="4" s="1"/>
  <c r="Q153" i="4" s="1"/>
  <c r="B145" i="4"/>
  <c r="F147" i="4"/>
  <c r="N147" i="4"/>
  <c r="N152" i="4" s="1"/>
  <c r="N153" i="4" s="1"/>
  <c r="M147" i="4"/>
  <c r="M152" i="4" s="1"/>
  <c r="M153" i="4" s="1"/>
  <c r="P147" i="4"/>
  <c r="P152" i="4" s="1"/>
  <c r="P153" i="4" s="1"/>
  <c r="J147" i="4"/>
  <c r="J152" i="4" s="1"/>
  <c r="J153" i="4" s="1"/>
  <c r="B139" i="4"/>
  <c r="R15" i="7"/>
  <c r="D147" i="4"/>
  <c r="O147" i="4"/>
  <c r="O152" i="4" s="1"/>
  <c r="O153" i="4" s="1"/>
  <c r="B141" i="4"/>
  <c r="J15" i="7"/>
  <c r="B50" i="5"/>
  <c r="I15" i="7"/>
  <c r="N15" i="7"/>
  <c r="B48" i="5"/>
  <c r="C12" i="7"/>
  <c r="C13" i="7"/>
  <c r="B146" i="4"/>
  <c r="A45" i="5"/>
  <c r="A137" i="4"/>
  <c r="O63" i="4" l="1"/>
  <c r="E68" i="6"/>
  <c r="N129" i="4"/>
  <c r="N131" i="4" s="1"/>
  <c r="N155" i="4" s="1"/>
  <c r="E63" i="6"/>
  <c r="P63" i="4"/>
  <c r="P65" i="4" s="1"/>
  <c r="H20" i="5"/>
  <c r="F77" i="6" s="1"/>
  <c r="H131" i="4"/>
  <c r="H155" i="4" s="1"/>
  <c r="G20" i="5"/>
  <c r="E77" i="6" s="1"/>
  <c r="D65" i="4"/>
  <c r="I5" i="7"/>
  <c r="I7" i="7" s="1"/>
  <c r="I10" i="7" s="1"/>
  <c r="O65" i="4"/>
  <c r="G29" i="5"/>
  <c r="G38" i="5" s="1"/>
  <c r="G78" i="6" s="1"/>
  <c r="J29" i="5"/>
  <c r="J38" i="5" s="1"/>
  <c r="N20" i="5"/>
  <c r="L77" i="6" s="1"/>
  <c r="B23" i="5"/>
  <c r="H65" i="4"/>
  <c r="B55" i="4"/>
  <c r="Q7" i="7"/>
  <c r="Q10" i="7" s="1"/>
  <c r="E65" i="4"/>
  <c r="B33" i="5"/>
  <c r="P29" i="5"/>
  <c r="P38" i="5" s="1"/>
  <c r="P131" i="4"/>
  <c r="P155" i="4" s="1"/>
  <c r="B26" i="5"/>
  <c r="J65" i="4"/>
  <c r="L20" i="5"/>
  <c r="J7" i="7"/>
  <c r="J10" i="7" s="1"/>
  <c r="O29" i="5"/>
  <c r="O38" i="5" s="1"/>
  <c r="Q65" i="4"/>
  <c r="H29" i="5"/>
  <c r="H38" i="5" s="1"/>
  <c r="H78" i="6" s="1"/>
  <c r="E29" i="5"/>
  <c r="E38" i="5" s="1"/>
  <c r="I131" i="4"/>
  <c r="I155" i="4" s="1"/>
  <c r="K29" i="5"/>
  <c r="K38" i="5" s="1"/>
  <c r="Q131" i="4"/>
  <c r="Q155" i="4" s="1"/>
  <c r="B25" i="5"/>
  <c r="K20" i="5"/>
  <c r="O131" i="4"/>
  <c r="O155" i="4" s="1"/>
  <c r="Q29" i="5"/>
  <c r="Q38" i="5" s="1"/>
  <c r="O20" i="5"/>
  <c r="M77" i="6" s="1"/>
  <c r="J20" i="5"/>
  <c r="M29" i="5"/>
  <c r="M38" i="5" s="1"/>
  <c r="K65" i="4"/>
  <c r="F20" i="5"/>
  <c r="D77" i="6" s="1"/>
  <c r="B27" i="5"/>
  <c r="E20" i="5"/>
  <c r="C77" i="6" s="1"/>
  <c r="C79" i="6" s="1"/>
  <c r="L29" i="5"/>
  <c r="L38" i="5" s="1"/>
  <c r="D29" i="5"/>
  <c r="D38" i="5" s="1"/>
  <c r="D78" i="6" s="1"/>
  <c r="N29" i="5"/>
  <c r="N38" i="5" s="1"/>
  <c r="N78" i="6" s="1"/>
  <c r="M65" i="4"/>
  <c r="L65" i="4"/>
  <c r="F29" i="5"/>
  <c r="F38" i="5" s="1"/>
  <c r="Q20" i="5"/>
  <c r="O77" i="6" s="1"/>
  <c r="B49" i="4"/>
  <c r="R7" i="7"/>
  <c r="R10" i="7" s="1"/>
  <c r="L129" i="4"/>
  <c r="M6" i="7" s="1"/>
  <c r="I20" i="5"/>
  <c r="G77" i="6" s="1"/>
  <c r="I29" i="5"/>
  <c r="I38" i="5" s="1"/>
  <c r="I78" i="6" s="1"/>
  <c r="B9" i="5"/>
  <c r="B32" i="5"/>
  <c r="B28" i="5"/>
  <c r="M20" i="5"/>
  <c r="K77" i="6" s="1"/>
  <c r="B121" i="4"/>
  <c r="K131" i="4"/>
  <c r="K155" i="4" s="1"/>
  <c r="P7" i="7"/>
  <c r="P10" i="7" s="1"/>
  <c r="N65" i="4"/>
  <c r="B92" i="4"/>
  <c r="L7" i="7"/>
  <c r="M131" i="4"/>
  <c r="M155" i="4" s="1"/>
  <c r="N5" i="7"/>
  <c r="N7" i="7" s="1"/>
  <c r="N10" i="7" s="1"/>
  <c r="O6" i="7"/>
  <c r="O7" i="7" s="1"/>
  <c r="F65" i="4"/>
  <c r="J129" i="4"/>
  <c r="B22" i="5"/>
  <c r="H5" i="7"/>
  <c r="H7" i="7" s="1"/>
  <c r="G131" i="4"/>
  <c r="E131" i="4"/>
  <c r="F7" i="7"/>
  <c r="P20" i="5"/>
  <c r="N77" i="6" s="1"/>
  <c r="B8" i="5"/>
  <c r="B30" i="5"/>
  <c r="M5" i="7"/>
  <c r="B115" i="4"/>
  <c r="F131" i="4"/>
  <c r="G5" i="7"/>
  <c r="I65" i="4"/>
  <c r="D20" i="5"/>
  <c r="B77" i="6" s="1"/>
  <c r="B10" i="5"/>
  <c r="B26" i="4"/>
  <c r="D152" i="4"/>
  <c r="G14" i="6"/>
  <c r="G150" i="4"/>
  <c r="G151" i="4" s="1"/>
  <c r="G152" i="4" s="1"/>
  <c r="H8" i="7"/>
  <c r="H9" i="7" s="1"/>
  <c r="B147" i="4"/>
  <c r="D14" i="6"/>
  <c r="G8" i="7"/>
  <c r="G9" i="7" s="1"/>
  <c r="F150" i="4"/>
  <c r="F151" i="4" s="1"/>
  <c r="F152" i="4" s="1"/>
  <c r="F44" i="5"/>
  <c r="F14" i="6"/>
  <c r="D44" i="5"/>
  <c r="E8" i="7"/>
  <c r="E9" i="7" s="1"/>
  <c r="G44" i="5"/>
  <c r="D79" i="6" l="1"/>
  <c r="J6" i="6"/>
  <c r="J8" i="6" s="1"/>
  <c r="H77" i="6"/>
  <c r="E9" i="6"/>
  <c r="E78" i="6"/>
  <c r="L9" i="6"/>
  <c r="L11" i="6" s="1"/>
  <c r="L78" i="6"/>
  <c r="J9" i="6"/>
  <c r="J11" i="6" s="1"/>
  <c r="J12" i="6" s="1"/>
  <c r="J78" i="6"/>
  <c r="F9" i="6"/>
  <c r="F78" i="6"/>
  <c r="K6" i="6"/>
  <c r="K8" i="6" s="1"/>
  <c r="I77" i="6"/>
  <c r="O9" i="6"/>
  <c r="O11" i="6" s="1"/>
  <c r="O78" i="6"/>
  <c r="L6" i="6"/>
  <c r="L8" i="6" s="1"/>
  <c r="L12" i="6" s="1"/>
  <c r="J69" i="6" s="1"/>
  <c r="J71" i="6" s="1"/>
  <c r="J77" i="6"/>
  <c r="M9" i="6"/>
  <c r="M11" i="6" s="1"/>
  <c r="M78" i="6"/>
  <c r="K9" i="6"/>
  <c r="K11" i="6" s="1"/>
  <c r="K12" i="6" s="1"/>
  <c r="K13" i="6" s="1"/>
  <c r="K78" i="6"/>
  <c r="B24" i="6"/>
  <c r="D80" i="6"/>
  <c r="F68" i="6"/>
  <c r="I16" i="7"/>
  <c r="B63" i="4"/>
  <c r="G6" i="6"/>
  <c r="G8" i="6" s="1"/>
  <c r="H40" i="5"/>
  <c r="N40" i="5"/>
  <c r="N6" i="6"/>
  <c r="N8" i="6" s="1"/>
  <c r="E40" i="5"/>
  <c r="G40" i="5"/>
  <c r="O40" i="5"/>
  <c r="G9" i="6"/>
  <c r="G11" i="6" s="1"/>
  <c r="H6" i="6"/>
  <c r="H8" i="6" s="1"/>
  <c r="J16" i="7"/>
  <c r="M7" i="7"/>
  <c r="M10" i="7" s="1"/>
  <c r="L131" i="4"/>
  <c r="L155" i="4" s="1"/>
  <c r="Q16" i="7"/>
  <c r="E6" i="6"/>
  <c r="E8" i="6" s="1"/>
  <c r="F6" i="6"/>
  <c r="F8" i="6" s="1"/>
  <c r="F40" i="5"/>
  <c r="J40" i="5"/>
  <c r="Q40" i="5"/>
  <c r="N9" i="6"/>
  <c r="N11" i="6" s="1"/>
  <c r="I40" i="5"/>
  <c r="K40" i="5"/>
  <c r="P9" i="6"/>
  <c r="P11" i="6" s="1"/>
  <c r="L40" i="5"/>
  <c r="H9" i="6"/>
  <c r="H11" i="6" s="1"/>
  <c r="M6" i="6"/>
  <c r="M8" i="6" s="1"/>
  <c r="B29" i="5"/>
  <c r="O6" i="6"/>
  <c r="O8" i="6" s="1"/>
  <c r="I6" i="6"/>
  <c r="I8" i="6" s="1"/>
  <c r="Q9" i="6"/>
  <c r="Q11" i="6" s="1"/>
  <c r="M40" i="5"/>
  <c r="F11" i="6"/>
  <c r="Q6" i="6"/>
  <c r="R16" i="7"/>
  <c r="I9" i="6"/>
  <c r="I11" i="6" s="1"/>
  <c r="P16" i="7"/>
  <c r="L10" i="7"/>
  <c r="L16" i="7"/>
  <c r="N16" i="7"/>
  <c r="B65" i="4"/>
  <c r="H10" i="7"/>
  <c r="P6" i="6"/>
  <c r="P8" i="6" s="1"/>
  <c r="P40" i="5"/>
  <c r="K6" i="7"/>
  <c r="K7" i="7" s="1"/>
  <c r="J131" i="4"/>
  <c r="J155" i="4" s="1"/>
  <c r="B38" i="5"/>
  <c r="B78" i="6" s="1"/>
  <c r="B79" i="6" s="1"/>
  <c r="C80" i="6" s="1"/>
  <c r="D9" i="6"/>
  <c r="D11" i="6" s="1"/>
  <c r="G7" i="7"/>
  <c r="G10" i="7" s="1"/>
  <c r="C5" i="7"/>
  <c r="D131" i="4"/>
  <c r="E6" i="7"/>
  <c r="B129" i="4"/>
  <c r="O10" i="7"/>
  <c r="O16" i="7"/>
  <c r="D6" i="6"/>
  <c r="D40" i="5"/>
  <c r="B20" i="5"/>
  <c r="E44" i="5"/>
  <c r="B44" i="5" s="1"/>
  <c r="E150" i="4"/>
  <c r="E14" i="6"/>
  <c r="B14" i="6" s="1"/>
  <c r="F8" i="7"/>
  <c r="O12" i="6" l="1"/>
  <c r="M12" i="6"/>
  <c r="M13" i="6" s="1"/>
  <c r="N12" i="6"/>
  <c r="N13" i="6" s="1"/>
  <c r="E79" i="6"/>
  <c r="E80" i="6" s="1"/>
  <c r="G68" i="6"/>
  <c r="B40" i="5"/>
  <c r="G12" i="6"/>
  <c r="E69" i="6" s="1"/>
  <c r="E71" i="6" s="1"/>
  <c r="H12" i="6"/>
  <c r="H13" i="6" s="1"/>
  <c r="O70" i="6"/>
  <c r="Q7" i="6" s="1"/>
  <c r="Q8" i="6" s="1"/>
  <c r="Q12" i="6" s="1"/>
  <c r="Q13" i="6" s="1"/>
  <c r="M16" i="7"/>
  <c r="I12" i="6"/>
  <c r="G69" i="6" s="1"/>
  <c r="G71" i="6" s="1"/>
  <c r="F12" i="6"/>
  <c r="F13" i="6" s="1"/>
  <c r="P12" i="6"/>
  <c r="N69" i="6" s="1"/>
  <c r="L13" i="6"/>
  <c r="L69" i="6"/>
  <c r="L71" i="6" s="1"/>
  <c r="I69" i="6"/>
  <c r="I71" i="6" s="1"/>
  <c r="B131" i="4"/>
  <c r="K69" i="6"/>
  <c r="K71" i="6" s="1"/>
  <c r="O13" i="6"/>
  <c r="M69" i="6"/>
  <c r="M71" i="6" s="1"/>
  <c r="B9" i="6"/>
  <c r="C6" i="7"/>
  <c r="C7" i="7" s="1"/>
  <c r="E7" i="7"/>
  <c r="E10" i="7" s="1"/>
  <c r="J13" i="6"/>
  <c r="H69" i="6"/>
  <c r="H71" i="6" s="1"/>
  <c r="K10" i="7"/>
  <c r="K16" i="7"/>
  <c r="B6" i="6"/>
  <c r="D8" i="6"/>
  <c r="F9" i="7"/>
  <c r="F10" i="7" s="1"/>
  <c r="C8" i="7"/>
  <c r="C9" i="7" s="1"/>
  <c r="E11" i="6"/>
  <c r="B10" i="6"/>
  <c r="E151" i="4"/>
  <c r="E152" i="4" s="1"/>
  <c r="B150" i="4"/>
  <c r="B151" i="4" s="1"/>
  <c r="B152" i="4" s="1"/>
  <c r="F79" i="6" l="1"/>
  <c r="F80" i="6" s="1"/>
  <c r="H68" i="6"/>
  <c r="G13" i="6"/>
  <c r="B7" i="6"/>
  <c r="F69" i="6"/>
  <c r="F71" i="6" s="1"/>
  <c r="I13" i="6"/>
  <c r="P13" i="6"/>
  <c r="D69" i="6"/>
  <c r="D71" i="6" s="1"/>
  <c r="C10" i="7"/>
  <c r="N71" i="6"/>
  <c r="O69" i="6"/>
  <c r="B8" i="6"/>
  <c r="D12" i="6"/>
  <c r="B11" i="6"/>
  <c r="E12" i="6"/>
  <c r="G79" i="6" l="1"/>
  <c r="G80" i="6" s="1"/>
  <c r="I68" i="6"/>
  <c r="O71" i="6"/>
  <c r="D13" i="6"/>
  <c r="B69" i="6"/>
  <c r="B71" i="6" s="1"/>
  <c r="E13" i="6"/>
  <c r="C69" i="6"/>
  <c r="C71" i="6" s="1"/>
  <c r="B12" i="6"/>
  <c r="H79" i="6" l="1"/>
  <c r="H80" i="6" s="1"/>
  <c r="J68" i="6"/>
  <c r="I79" i="6"/>
  <c r="B13" i="6"/>
  <c r="I80" i="6" l="1"/>
  <c r="K68" i="6"/>
  <c r="J79" i="6" l="1"/>
  <c r="J80" i="6" s="1"/>
  <c r="L68" i="6"/>
  <c r="K79" i="6" l="1"/>
  <c r="K80" i="6" s="1"/>
  <c r="M68" i="6"/>
  <c r="E46" i="5"/>
  <c r="L79" i="6" l="1"/>
  <c r="L80" i="6" s="1"/>
  <c r="N68" i="6"/>
  <c r="M79" i="6"/>
  <c r="G46" i="5"/>
  <c r="F46" i="5"/>
  <c r="F11" i="7"/>
  <c r="F15" i="7" s="1"/>
  <c r="F16" i="7" s="1"/>
  <c r="M80" i="6" l="1"/>
  <c r="O68" i="6"/>
  <c r="N79" i="6"/>
  <c r="N80" i="6" s="1"/>
  <c r="G11" i="7"/>
  <c r="G15" i="7" s="1"/>
  <c r="G16" i="7" s="1"/>
  <c r="D46" i="5"/>
  <c r="B46" i="5" s="1"/>
  <c r="P78" i="6" l="1"/>
  <c r="H11" i="7"/>
  <c r="H15" i="7" s="1"/>
  <c r="H16" i="7" s="1"/>
  <c r="E11" i="7"/>
  <c r="O79" i="6" l="1"/>
  <c r="O80" i="6" s="1"/>
  <c r="P77" i="6"/>
  <c r="P79" i="6" s="1"/>
  <c r="E15" i="7"/>
  <c r="E16" i="7" s="1"/>
  <c r="E17" i="7" s="1"/>
  <c r="C11" i="7"/>
  <c r="C15" i="7" s="1"/>
  <c r="C16" i="7" s="1"/>
  <c r="F17" i="7" l="1"/>
  <c r="G17" i="7" s="1"/>
  <c r="H17" i="7" s="1"/>
  <c r="I17" i="7" s="1"/>
  <c r="J17" i="7" s="1"/>
  <c r="K17" i="7" s="1"/>
  <c r="L17" i="7" s="1"/>
  <c r="M17" i="7" s="1"/>
  <c r="N17" i="7" s="1"/>
  <c r="O17" i="7" s="1"/>
  <c r="P17" i="7" s="1"/>
  <c r="Q17" i="7" s="1"/>
  <c r="R17" i="7" s="1"/>
  <c r="E19" i="7" l="1"/>
  <c r="C80" i="3" l="1"/>
  <c r="D80" i="3" s="1"/>
  <c r="J80" i="3" s="1"/>
  <c r="C84" i="3" l="1"/>
  <c r="D84" i="3" s="1"/>
  <c r="J84" i="3" s="1"/>
  <c r="F73" i="10"/>
  <c r="G73" i="10" s="1"/>
  <c r="C83" i="3" l="1"/>
  <c r="I83" i="3"/>
  <c r="G83" i="3"/>
  <c r="F83" i="3"/>
  <c r="H83" i="3"/>
  <c r="F82" i="3" l="1"/>
  <c r="D83" i="3"/>
  <c r="J83" i="3" s="1"/>
  <c r="D137" i="4"/>
  <c r="D45" i="5"/>
  <c r="G82" i="3"/>
  <c r="G92" i="3" s="1"/>
  <c r="G91" i="3" s="1"/>
  <c r="E45" i="5"/>
  <c r="E137" i="4"/>
  <c r="E142" i="4" s="1"/>
  <c r="E153" i="4" s="1"/>
  <c r="E155" i="4" s="1"/>
  <c r="C95" i="3"/>
  <c r="C79" i="3"/>
  <c r="D79" i="3" s="1"/>
  <c r="J79" i="3" s="1"/>
  <c r="I82" i="3"/>
  <c r="I92" i="3" s="1"/>
  <c r="I91" i="3" s="1"/>
  <c r="G137" i="4"/>
  <c r="G45" i="5"/>
  <c r="C81" i="3"/>
  <c r="D81" i="3" s="1"/>
  <c r="J81" i="3" s="1"/>
  <c r="H82" i="3"/>
  <c r="H92" i="3" s="1"/>
  <c r="H91" i="3" s="1"/>
  <c r="F45" i="5"/>
  <c r="F137" i="4"/>
  <c r="B45" i="5" l="1"/>
  <c r="C96" i="3"/>
  <c r="F92" i="3"/>
  <c r="C85" i="3"/>
  <c r="C90" i="3"/>
  <c r="I85" i="3"/>
  <c r="F85" i="3"/>
  <c r="G85" i="3"/>
  <c r="H85" i="3"/>
  <c r="B137" i="4"/>
  <c r="D142" i="4"/>
  <c r="D153" i="4" s="1"/>
  <c r="D155" i="4" s="1"/>
  <c r="D157" i="4" s="1"/>
  <c r="E156" i="4" s="1"/>
  <c r="E157" i="4" s="1"/>
  <c r="F156" i="4" s="1"/>
  <c r="F91" i="3" l="1"/>
  <c r="D92" i="3"/>
  <c r="G90" i="3"/>
  <c r="G95" i="3" s="1"/>
  <c r="E138" i="4"/>
  <c r="E47" i="5"/>
  <c r="F90" i="3"/>
  <c r="D85" i="3"/>
  <c r="J85" i="3" s="1"/>
  <c r="D47" i="5"/>
  <c r="B47" i="5" s="1"/>
  <c r="D138" i="4"/>
  <c r="B138" i="4" s="1"/>
  <c r="B142" i="4" s="1"/>
  <c r="B153" i="4" s="1"/>
  <c r="B155" i="4" s="1"/>
  <c r="I90" i="3"/>
  <c r="I95" i="3" s="1"/>
  <c r="G47" i="5"/>
  <c r="G138" i="4"/>
  <c r="G142" i="4" s="1"/>
  <c r="G153" i="4" s="1"/>
  <c r="G155" i="4" s="1"/>
  <c r="H90" i="3"/>
  <c r="H95" i="3" s="1"/>
  <c r="F47" i="5"/>
  <c r="F138" i="4"/>
  <c r="F142" i="4" s="1"/>
  <c r="F153" i="4" s="1"/>
  <c r="F155" i="4" s="1"/>
  <c r="F157" i="4" s="1"/>
  <c r="G156" i="4" s="1"/>
  <c r="G157" i="4" l="1"/>
  <c r="H156" i="4" s="1"/>
  <c r="H157" i="4" s="1"/>
  <c r="I156" i="4" s="1"/>
  <c r="I157" i="4" s="1"/>
  <c r="J156" i="4" s="1"/>
  <c r="J157" i="4" s="1"/>
  <c r="K156" i="4" s="1"/>
  <c r="K157" i="4" s="1"/>
  <c r="L156" i="4" s="1"/>
  <c r="L157" i="4" s="1"/>
  <c r="M156" i="4" s="1"/>
  <c r="M157" i="4" s="1"/>
  <c r="N156" i="4" s="1"/>
  <c r="N157" i="4" s="1"/>
  <c r="O156" i="4" s="1"/>
  <c r="O157" i="4" s="1"/>
  <c r="P156" i="4" s="1"/>
  <c r="P157" i="4" s="1"/>
  <c r="Q156" i="4" s="1"/>
  <c r="Q157" i="4" s="1"/>
  <c r="G96" i="3"/>
  <c r="E52" i="5"/>
  <c r="I96" i="3"/>
  <c r="G52" i="5"/>
  <c r="D90" i="3"/>
  <c r="J90" i="3" s="1"/>
  <c r="F95" i="3"/>
  <c r="H96" i="3"/>
  <c r="F52" i="5"/>
  <c r="D52" i="5" l="1"/>
  <c r="B52" i="5" s="1"/>
  <c r="F96" i="3"/>
  <c r="D95" i="3"/>
  <c r="D96" i="3" s="1"/>
  <c r="C91" i="3" l="1"/>
  <c r="D91" i="3" s="1"/>
  <c r="J91" i="3" s="1"/>
  <c r="C82" i="3"/>
  <c r="D82" i="3" s="1"/>
  <c r="J82" i="3" s="1"/>
</calcChain>
</file>

<file path=xl/sharedStrings.xml><?xml version="1.0" encoding="utf-8"?>
<sst xmlns="http://schemas.openxmlformats.org/spreadsheetml/2006/main" count="1005" uniqueCount="508">
  <si>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</si>
  <si>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</si>
  <si>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</si>
  <si>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</si>
  <si>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</si>
  <si>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</si>
  <si>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</si>
  <si>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</si>
  <si>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</si>
  <si>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</si>
  <si>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</si>
  <si>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</si>
  <si>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</si>
  <si>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</si>
  <si>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</si>
  <si>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</si>
  <si>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</si>
  <si>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</si>
  <si>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</si>
  <si>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</si>
  <si>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</si>
  <si>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</si>
  <si>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</si>
  <si>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</si>
  <si>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</si>
  <si>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</si>
  <si>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</si>
  <si>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</si>
  <si>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</si>
  <si>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</si>
  <si>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</si>
  <si>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</si>
  <si>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</si>
  <si>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</si>
  <si>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</si>
  <si>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</si>
  <si>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</si>
  <si>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</si>
  <si>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</si>
  <si>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</si>
  <si>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</si>
  <si>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</si>
  <si>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</si>
  <si>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</si>
  <si>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</si>
  <si>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</si>
  <si>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</si>
  <si>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</si>
  <si>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</si>
  <si>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</si>
  <si>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</si>
  <si>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</si>
  <si>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</si>
  <si>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</si>
  <si>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</si>
  <si>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</si>
  <si>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</si>
  <si>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</si>
  <si>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</si>
  <si>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</si>
  <si>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</si>
  <si>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</si>
  <si>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</si>
  <si>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</si>
  <si>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</si>
  <si>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</si>
  <si>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</si>
  <si>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</si>
  <si>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</si>
  <si>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</si>
  <si>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</si>
  <si>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</si>
  <si>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</si>
  <si>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</si>
  <si>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</si>
  <si>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</si>
  <si>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</si>
  <si>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</si>
  <si>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</si>
  <si>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</si>
  <si>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</si>
  <si>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</si>
  <si>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</si>
  <si>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</si>
  <si>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</si>
  <si>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</si>
  <si>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</si>
  <si>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</si>
  <si>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</si>
  <si>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</si>
  <si>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</si>
  <si>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</si>
  <si>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</si>
  <si>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</si>
  <si>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</si>
  <si>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</si>
  <si>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</si>
  <si>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</si>
  <si>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</si>
  <si>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</si>
  <si>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</si>
  <si>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</si>
  <si>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</si>
  <si>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</si>
  <si>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</si>
  <si>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</si>
  <si>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</si>
  <si>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</si>
  <si>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</si>
  <si>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</si>
  <si>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</si>
  <si>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</si>
  <si>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</si>
  <si>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</si>
  <si>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</si>
  <si>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</si>
  <si>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</si>
  <si>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</si>
  <si>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</si>
  <si>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</si>
  <si>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</si>
  <si>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</si>
  <si>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</si>
  <si>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</si>
  <si>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</si>
  <si>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</si>
  <si>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</si>
  <si>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</si>
  <si>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</si>
  <si>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</si>
  <si>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</si>
  <si>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</si>
  <si>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</si>
  <si>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</si>
  <si>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</si>
  <si>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</si>
  <si>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</si>
  <si>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</si>
  <si>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</si>
  <si>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</si>
  <si>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</si>
  <si>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</si>
  <si>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</si>
  <si>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</si>
  <si>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</si>
  <si>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</si>
  <si>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</si>
  <si>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</si>
  <si>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</si>
  <si>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</si>
  <si>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</si>
  <si>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</si>
  <si>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</si>
  <si>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</si>
  <si>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</si>
  <si>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</si>
  <si>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</si>
  <si>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</si>
  <si>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</si>
  <si>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</si>
  <si>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</si>
  <si>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</si>
  <si>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</si>
  <si>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</si>
  <si>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</si>
  <si>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</si>
  <si>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</si>
  <si>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</si>
  <si>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</si>
  <si>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</si>
  <si>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</si>
  <si>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</si>
  <si>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</si>
  <si>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</si>
  <si>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</si>
  <si>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</si>
  <si>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</si>
  <si>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</si>
  <si>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</si>
  <si>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</si>
  <si>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</si>
  <si>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</si>
  <si>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</si>
  <si>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</si>
  <si>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</si>
  <si>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</si>
  <si>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</si>
  <si>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</si>
  <si>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</si>
  <si>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</si>
  <si>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</si>
  <si>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</si>
  <si>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</si>
  <si>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</si>
  <si>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</si>
  <si>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</si>
  <si>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</si>
  <si>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</si>
  <si>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</si>
  <si>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</si>
  <si>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</si>
  <si>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</si>
  <si>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</si>
  <si>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</si>
  <si>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</si>
  <si>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</si>
  <si>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</si>
  <si>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</si>
  <si>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</si>
  <si>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</si>
  <si>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</si>
  <si>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</si>
  <si>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</si>
  <si>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</si>
  <si>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</si>
  <si>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</si>
  <si>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</si>
  <si>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</si>
  <si>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</si>
  <si>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</si>
  <si>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</si>
  <si>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</si>
  <si>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</si>
  <si>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</si>
  <si>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</si>
  <si>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</si>
  <si>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</si>
  <si>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</si>
  <si>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</si>
  <si>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</si>
  <si>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</si>
  <si>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</si>
  <si>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</si>
  <si>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</si>
  <si>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</si>
  <si>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</si>
  <si>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</si>
  <si>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</si>
  <si>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</si>
  <si>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</si>
  <si>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</si>
  <si>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</si>
  <si>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</si>
  <si>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</si>
  <si>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</si>
  <si>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</si>
  <si>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</si>
  <si>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</si>
  <si>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</si>
  <si>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</si>
  <si>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</si>
  <si>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</si>
  <si>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</si>
  <si>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</si>
  <si>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</si>
  <si>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</si>
  <si>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</si>
  <si>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</si>
  <si>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</si>
  <si>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</si>
  <si>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</si>
  <si>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</si>
  <si>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</si>
  <si>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</si>
  <si>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</si>
  <si>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</si>
  <si>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</si>
  <si>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</si>
  <si>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</si>
  <si>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</si>
  <si>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</si>
  <si>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</si>
  <si>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</si>
  <si>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</si>
  <si>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</si>
  <si>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</si>
  <si>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</si>
  <si>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</si>
  <si>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</si>
  <si>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</si>
  <si>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</si>
  <si>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</si>
  <si>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</si>
  <si>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</si>
  <si>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</si>
  <si>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</si>
  <si>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</si>
  <si>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</si>
  <si>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</si>
  <si>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</si>
  <si>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</si>
  <si>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</si>
  <si>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</si>
  <si>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</si>
  <si>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</si>
  <si>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</si>
  <si>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</si>
  <si>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</si>
  <si>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</si>
  <si>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</si>
  <si>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</si>
  <si>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</si>
  <si>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</si>
  <si>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</si>
  <si>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</si>
  <si>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</si>
  <si>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</si>
  <si>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</si>
  <si>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</si>
  <si>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</si>
  <si>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</si>
  <si>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</si>
  <si>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</si>
  <si>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</si>
  <si>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</si>
  <si>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</si>
  <si>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</si>
  <si>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</si>
  <si>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</si>
  <si>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</si>
  <si>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</si>
  <si>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</si>
  <si>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</si>
  <si>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</si>
  <si>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</si>
  <si>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</si>
  <si>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</si>
  <si>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</si>
  <si>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</si>
  <si>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</si>
  <si>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</si>
  <si>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</si>
  <si>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</si>
  <si>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</si>
  <si>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</si>
  <si>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</si>
  <si>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</si>
  <si>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</si>
  <si>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</si>
  <si>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</si>
  <si>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</si>
  <si>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</si>
  <si>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</si>
  <si>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</si>
  <si>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</si>
  <si>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</si>
  <si>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</si>
  <si>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</si>
  <si>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</si>
  <si>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</si>
  <si>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</si>
  <si>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</si>
  <si>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</si>
  <si>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</si>
  <si>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</si>
  <si>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</si>
  <si>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</si>
  <si>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</si>
  <si>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</si>
  <si>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</si>
  <si>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</si>
  <si>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</si>
  <si>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</si>
  <si>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</si>
  <si>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</si>
  <si>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</si>
  <si>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</si>
  <si>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</si>
  <si>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</si>
  <si>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</si>
  <si>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</si>
  <si>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</si>
  <si>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</si>
  <si>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</si>
  <si>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</si>
  <si>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</si>
  <si>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</si>
  <si>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</si>
  <si>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</si>
  <si>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</si>
  <si>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</si>
  <si>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</si>
  <si>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</si>
  <si>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</si>
  <si>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</si>
  <si>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</si>
  <si>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</si>
  <si>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</si>
  <si>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</si>
  <si>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</si>
  <si>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</si>
  <si>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</si>
  <si>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</si>
  <si>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</si>
  <si>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</si>
  <si>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</si>
  <si>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</si>
  <si>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</si>
  <si>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</si>
  <si>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</si>
  <si>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</si>
  <si>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</si>
  <si>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</si>
  <si>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</si>
  <si>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</si>
  <si>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</si>
  <si>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</si>
  <si>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</si>
  <si>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</si>
  <si>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</si>
  <si>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</si>
  <si>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</si>
  <si>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</si>
  <si>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</si>
  <si>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</si>
  <si>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</si>
  <si>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</si>
  <si>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</si>
  <si>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</si>
  <si>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</si>
  <si>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</si>
  <si>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</si>
  <si>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</si>
  <si>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</si>
  <si>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</si>
  <si>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</si>
  <si>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</si>
  <si>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 xml:space="preserve">PROGRAMUL REGIONAL SUD EST 2021-2027
Obiectiv de politică 5:  O Europă mai aproape de cetățeni prin promovarea dezvoltării sustenabile și integratea tuturor tipuri de teritorii și a inițiativelor locale
Prioritatea 6 „O regiune atractivă”
Actiunea 6.1 Dezvoltare integrată (DUI) în zonele urbane prin regenerare urbană, conservarea patrimoniului și dezvoltare a turismului
Obiectiv Specific 5.1 - Promovarea dezvoltării integrate și incluzive în domeniul social, economic și al mediului, precum și a culturii, a patrimoniului natural, a turismului durabil și a securității în zonele urbane
</t>
  </si>
  <si>
    <t>indirecta</t>
  </si>
  <si>
    <t>Costul investitiei</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</si>
  <si>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</si>
  <si>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</si>
  <si>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cost mediu istoric</t>
  </si>
  <si>
    <t>Veniturile incrementale actualizate</t>
  </si>
  <si>
    <t>Cheltuielile incrementale actualizate</t>
  </si>
  <si>
    <t>PROFITUL ACTUALIZAT</t>
  </si>
  <si>
    <t>CRESTERE ANUALA</t>
  </si>
  <si>
    <t>Venituri din activitatea D proiectului</t>
  </si>
  <si>
    <t>CALCULUL VENITULUI NET ACTUALIZAT AL PROIECTULUI</t>
  </si>
  <si>
    <t>Directa</t>
  </si>
  <si>
    <t>TOTAL CAPITOL 7</t>
  </si>
  <si>
    <t>N/A</t>
  </si>
  <si>
    <t>ACTIVITATI DIRECTE</t>
  </si>
  <si>
    <t>TOTAL ACTIVITATI DIRECTE</t>
  </si>
  <si>
    <t>valoare eligibila</t>
  </si>
  <si>
    <t>Valoare neeligibila</t>
  </si>
  <si>
    <t>%</t>
  </si>
  <si>
    <t>Tip Cheltuiala</t>
  </si>
  <si>
    <t>Cuantumu cheltuieli eligibile</t>
  </si>
  <si>
    <t>max 10% din val total eligibila a proiectului</t>
  </si>
  <si>
    <t>cheltuielile directe reprezinta max 5% din valoarea eligibila a capitolului 4</t>
  </si>
  <si>
    <t>max 10% din val eligib a cheltuielilor cuprinse la cap 1, 2 și 4.</t>
  </si>
  <si>
    <t>DEVIZ ACTIVITATI TIP D</t>
  </si>
  <si>
    <t>Venituri din alte activitati complementare activit   D</t>
  </si>
  <si>
    <t xml:space="preserve"> ==&gt; se introduc datele aferente devizului general. Se vor completa si devizele pe activitati ( D) si aferente actiunilor conexe ( conexe 1,conexe 2)</t>
  </si>
  <si>
    <t>Anexa nr  13   Model - Macheta privind analiza şi previziunea financiară -patrimoniu cultural turistic</t>
  </si>
  <si>
    <t>Valoarea se include doar in capitolul 9 Cheltuieli indirecte</t>
  </si>
  <si>
    <t>3.8.3</t>
  </si>
  <si>
    <t>Coordonator în materie de securitate şi sănătate - conform Hotărârii Guvernului nr. 300/2006, cu modificările şi completările ulterioare</t>
  </si>
  <si>
    <t>ACTIVITATI AUXILIARE INVESTITIE DE BAZA</t>
  </si>
  <si>
    <t>TOTAL ACTIVITATI AUXILIARE INVESTITIE DE BAZA</t>
  </si>
  <si>
    <t xml:space="preserve">max 10% din valoarea eligibilă a cheltuielilor aferente cap.1, cap.2, cap.4 (punctele 4.1 – 4.6) și cap. 5 (punctul 5.1.1) din bugetul cererii de finanțare. </t>
  </si>
  <si>
    <t>Comisioane, cote, taxe ( cheltuieli eligibile sunt cele aferente liniilor 5.2.2, 5.2.3, 5.2.4 si 5.2.5 din Devizul general, Cheltuielile aferente liniei 5.2.1 din devizul general este cheltuiala neeligibila)</t>
  </si>
  <si>
    <t>NA</t>
  </si>
  <si>
    <t>Cheltuiala neeligibila</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</si>
  <si>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</si>
  <si>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</si>
  <si>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</si>
  <si>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</si>
  <si>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</si>
  <si>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maxim 5 % din valoarea cheltuielilor eligibile cuprinse la capitolelor 1, 2 și 4 din bugetul proiectului</t>
  </si>
  <si>
    <t>CAPITOLUL 8 Alte cheltuieli pentru implementarea proiectului</t>
  </si>
  <si>
    <t>TOTAL CAPITOL 8</t>
  </si>
  <si>
    <t>9</t>
  </si>
  <si>
    <t>CAPITOLUL 9 Cheltuieli indirecte</t>
  </si>
  <si>
    <t>9.1</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</si>
  <si>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</si>
  <si>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Indirecte</t>
  </si>
  <si>
    <t>Max 5% din cheltuielile directe eligibile</t>
  </si>
  <si>
    <t>TOTAL CAPITOL 9</t>
  </si>
  <si>
    <t xml:space="preserve">-cheltuieli cu lucrari de  amenajări exterioare pe amplasament, iluminat arhitectural 
-realizarea/reabilitarea/modernizarea construcţiilor conexe (ex spaţiu tehnic etc cu excepţia spaţiilor administrative), inclusiv utilităţile aferente acestora.
</t>
  </si>
  <si>
    <t>Cheltuieli aferente activităților care vizează dezvoltarea economică, integrarea și inovarea socială în conexiune cu  infrastructura care face obiectul cererii de finanțare</t>
  </si>
  <si>
    <t xml:space="preserve">Cheltuieli aferente activităților de animare și conștientizare în teritoriu, de cooperare transfrontalieră și transnațională </t>
  </si>
  <si>
    <t>2. DEVIZ GENERAL</t>
  </si>
  <si>
    <t>DEVIZ AUXILIARE 1</t>
  </si>
  <si>
    <t>DEVIZ AUXILIARE 2</t>
  </si>
  <si>
    <t>3. Costuri investitionale si acoperirea (finantarea) acestora</t>
  </si>
  <si>
    <t>4. Model de proiecții financiare - venituri si cheltuieli din activitatea corespunzătoare proiectului de investiții</t>
  </si>
  <si>
    <t>5. Model de proiecții financiare beneficiar</t>
  </si>
  <si>
    <t>6. Determinarea indicatorilor de performanta financiara a proiectului</t>
  </si>
  <si>
    <t>Cheltuiala neeligibila se va evidentia (daca este cazul) doar in coloanele de cheltuieli neeligibile in Bugetul proiectului</t>
  </si>
  <si>
    <t>CAPITOLUL 7 Cheltuieli aferente marjei de buget şi pentru constituirea rezervei de implementare pentru ajustarea de preţ</t>
  </si>
  <si>
    <t>Total capitol 7</t>
  </si>
  <si>
    <t>diferenta va fi egala sumele incluse in capitolele 8 si 9 din Bugetul proiectului</t>
  </si>
  <si>
    <t>4.a. PROIECTII FINANCIARE FARA INVESTITIE</t>
  </si>
  <si>
    <t>4.b. PROIECTII FINANCIARE CU INVESTITIE</t>
  </si>
  <si>
    <t xml:space="preserve">CAPITOLUL 4 Cheltuieli pentru investiţia de bază </t>
  </si>
  <si>
    <r>
      <t xml:space="preserve">maxim 10% din cheltuielile eligibile din (1.2 + 1.3 + 1.4 + 2 + 3.1 + 3.2 + 3.3 + 3.5 </t>
    </r>
    <r>
      <rPr>
        <b/>
        <sz val="9"/>
        <color theme="1"/>
        <rFont val="Times New Roman"/>
        <family val="1"/>
      </rPr>
      <t xml:space="preserve">+ 3.8 + 4 + 5.1.1); </t>
    </r>
  </si>
  <si>
    <t>Apel PRSE/6.1/1.1/2024, Apel PRSE/6.1/1.2/2024, Apel PRSE/6.1/1.3/2024</t>
  </si>
  <si>
    <t>Anexa 13a- Macheta privind analiza si previziunile  financiare -Patrimoniu</t>
  </si>
  <si>
    <t>Suprafata  utila spatiu reabilitat/modernizat (mp)</t>
  </si>
  <si>
    <t>Cheltuieli aferente marjei de buget % din (1.2 + 1.3 + 1.4 + 2 + 3.1 + 3.2 + 3.3 + 3.5 + 3.8 + 4 + 5.1.1)</t>
  </si>
  <si>
    <t>Cheltuieli aferente marjei de buget % din (1.2 + 1.3 + 1.4 + 2 + 3.1 + 3.2 + 3.3 + 3.5  + 3.8 + 4 + 5.1.1)</t>
  </si>
  <si>
    <t>13.000 lei/mp</t>
  </si>
  <si>
    <t>Costul proiectului se va calcula prin însumarea costurilor eligibile din bugetul proiectului aferente liniilor din devizul general: cap 1+ cap 2+ cap 4(cheltuieli de bază și auxiliare, cu exceptia liniilor 4.5 Dotari si 4.6 Active necorporale)+ cap 5 (cu exceptia liniei 5.2 Comisioane, taxe, costul creditului si a liniei 5.4 informare si publicitate ). Costul eligibil al proiectului utilizat pentru calculul costului /mp reprezintă valoarea totală eligibilă a proiectului, rezultată din însumarea valorii eligibile a liniilor de deviz anterior enumerate, conform bugetului proiectului.</t>
  </si>
  <si>
    <t>% de TVA se va utiliza/actualiza conform prevederilor legale si in functie de cota de TVA aplicabila categoriei de cheltuiala.</t>
  </si>
  <si>
    <t>conform sectiunii 5.2.2 din ghid</t>
  </si>
  <si>
    <t>a)	Unitate administrativ-teritorială Județ/Oraș, definită conform OUG nr. 57/2019 privind Codul Administrativ, cu modificările şi completările ulterioare  și  a Legii administraţiei publice locale nr. 215/2001, cu modificările şi completările ulterioare si parteneriate ale acestora;
b)	Parteneriate încheiate între UAT Oraș, în calitate de lider de parteneriat şi UAT Comuna din componenţa Zonelor Urbane Funcţionale aferente orașelor, limitrofe acestora, în calitate de parteneri, definite conform OUG nr. 57/2019 privind Codul administrativ, cu modificările şi completările ulterioare;
c)	Asociaţiile de Dezvoltare Intercomunitară (ADI) astfel cum sunt definite la art. 5 lit. i) din Ordonanţa de urgenţă a Guvernului nr. 57/2019 privind Codul administrativ, cu modificările şi completările ulterioare, care au în componenţă cel puţin o unitate administrativ-teritorială urbană oraș; 
d)	Zonele metropolitane constituite conform Legii nr. 246/2022 privind zonele metropolitane, precum şi pentru modificarea şi completarea unor acte normative, cu modificările ulterioare; 
e)	Parteneriate între unităţile administrativ-teritoriale prevăzute la lit. a) şi alte entităţi publice in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
f)	Unitățile de cult sau parteneriate ale acestora cu Unitățile Administrativ-Teritoriale judet/oraș pentru actiunea care vizeaza Conservarea, protecția, restaurarea și valorificarea durabilă a patrimoniului cultural și istoric din zone urbane.
g)	Parteneriate încheiate între UAT Judet/Oraș, în calitate de lider de parteneriat şi asociaţii şi fundaţii constituite în conformitate cu prevederile Ordonanţei Guvernului nr. 26/2000 cu privire la asociaţii şi fundaţii, cu modificările şi completările ulterioare - exclusiv pentru derularea activităților încadrate în categoriile E și F.
h)	Parteneriate încheiate între UAT Judet/Oraș, în calitate de lider de parteneriat şi Organizațiile de Management al Destinațiilor Turistice.
*prin solicitant eligibil se înțelege și parteneriate între solicitanți eligibili, așa cum sunt aceștia prezentați la punctele a), c) și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</si>
</sst>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8"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sz val="11"/>
      <color theme="1"/>
      <name val="Times New Roman"/>
      <family val="1"/>
    </font>
    <font>
      <sz val="12"/>
      <color theme="1"/>
      <name val="Times New Roman"/>
      <family val="1"/>
    </font>
    <font>
      <b/>
      <sz val="12"/>
      <color theme="1"/>
      <name val="Times New Roman"/>
      <family val="1"/>
    </font>
    <font>
      <sz val="10"/>
      <name val="Times New Roman"/>
      <family val="1"/>
    </font>
    <font>
      <i/>
      <sz val="10"/>
      <color theme="1"/>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i/>
      <sz val="11"/>
      <name val="Times New Roman"/>
      <family val="1"/>
    </font>
    <font>
      <b/>
      <u/>
      <sz val="9"/>
      <color rgb="FF0070C0"/>
      <name val="Times New Roman"/>
      <family val="1"/>
    </font>
    <font>
      <b/>
      <u/>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9"/>
      <color theme="1"/>
      <name val="Calibri"/>
      <family val="2"/>
      <scheme val="minor"/>
    </font>
    <font>
      <sz val="9"/>
      <name val="Symbol"/>
      <family val="1"/>
      <charset val="2"/>
    </font>
    <font>
      <b/>
      <sz val="9"/>
      <color rgb="FF0070C0"/>
      <name val="Times New Roman"/>
      <family val="1"/>
    </font>
    <font>
      <i/>
      <sz val="9"/>
      <color theme="1"/>
      <name val="Times New Roman"/>
      <family val="1"/>
    </font>
    <font>
      <sz val="9"/>
      <color rgb="FFFF0000"/>
      <name val="Times New Roman"/>
      <family val="1"/>
    </font>
    <font>
      <b/>
      <u/>
      <sz val="14"/>
      <color rgb="FF0070C0"/>
      <name val="Times New Roman"/>
      <family val="1"/>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FFC000"/>
        <bgColor indexed="64"/>
      </patternFill>
    </fill>
    <fill>
      <patternFill patternType="solid">
        <fgColor theme="9"/>
        <bgColor indexed="64"/>
      </patternFill>
    </fill>
    <fill>
      <patternFill patternType="solid">
        <fgColor theme="7" tint="0.79998168889431442"/>
        <bgColor indexed="64"/>
      </patternFill>
    </fill>
    <fill>
      <patternFill patternType="solid">
        <fgColor theme="2" tint="-9.9978637043366805E-2"/>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89" fillId="7" borderId="0" applyNumberFormat="0" applyBorder="0" applyAlignment="0" applyProtection="0"/>
    <xf numFmtId="0" fontId="90" fillId="8" borderId="0" applyNumberFormat="0" applyBorder="0" applyAlignment="0" applyProtection="0"/>
  </cellStyleXfs>
  <cellXfs count="59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0" fontId="24" fillId="0" borderId="4" xfId="3" applyFont="1" applyBorder="1" applyAlignment="1">
      <alignment horizontal="center" vertical="distributed"/>
    </xf>
    <xf numFmtId="49" fontId="22" fillId="0" borderId="4" xfId="3" applyNumberFormat="1" applyFont="1" applyBorder="1" applyAlignment="1">
      <alignment horizontal="right" vertical="distributed"/>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 fontId="33" fillId="0" borderId="0" xfId="3" applyNumberFormat="1" applyFont="1" applyAlignment="1">
      <alignment horizontal="center" vertical="distributed"/>
    </xf>
    <xf numFmtId="4" fontId="33" fillId="0" borderId="0" xfId="3" applyNumberFormat="1" applyFont="1" applyAlignment="1">
      <alignment horizontal="center" vertical="center"/>
    </xf>
    <xf numFmtId="10" fontId="33" fillId="0" borderId="0" xfId="3" applyNumberFormat="1" applyFont="1" applyAlignment="1">
      <alignment horizontal="center" vertical="center"/>
    </xf>
    <xf numFmtId="0" fontId="0" fillId="0" borderId="0" xfId="0" applyAlignment="1">
      <alignment horizontal="right"/>
    </xf>
    <xf numFmtId="4" fontId="35" fillId="0" borderId="0" xfId="0" applyNumberFormat="1" applyFont="1" applyAlignment="1">
      <alignment horizontal="center"/>
    </xf>
    <xf numFmtId="4" fontId="36"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5" fontId="30" fillId="0" borderId="0" xfId="0" applyNumberFormat="1" applyFont="1"/>
    <xf numFmtId="0" fontId="37" fillId="0" borderId="0" xfId="0" applyFont="1" applyAlignment="1">
      <alignment horizontal="left"/>
    </xf>
    <xf numFmtId="4" fontId="38" fillId="0" borderId="0" xfId="0" applyNumberFormat="1" applyFont="1" applyAlignment="1">
      <alignment horizontal="center" vertical="distributed"/>
    </xf>
    <xf numFmtId="4" fontId="39" fillId="0" borderId="0" xfId="0" applyNumberFormat="1" applyFont="1" applyAlignment="1">
      <alignment horizontal="center" vertical="distributed"/>
    </xf>
    <xf numFmtId="4" fontId="40" fillId="0" borderId="0" xfId="0" applyNumberFormat="1" applyFont="1" applyAlignment="1">
      <alignment horizontal="center" vertical="distributed"/>
    </xf>
    <xf numFmtId="4" fontId="30" fillId="0" borderId="3" xfId="0" applyNumberFormat="1" applyFont="1" applyBorder="1" applyAlignment="1">
      <alignment horizontal="center"/>
    </xf>
    <xf numFmtId="0" fontId="41" fillId="0" borderId="0" xfId="0" applyFont="1" applyAlignment="1">
      <alignment horizontal="right" vertical="center"/>
    </xf>
    <xf numFmtId="4" fontId="30" fillId="0" borderId="10" xfId="0" applyNumberFormat="1" applyFont="1" applyBorder="1" applyAlignment="1">
      <alignment horizontal="center"/>
    </xf>
    <xf numFmtId="4" fontId="32" fillId="0" borderId="10" xfId="0" applyNumberFormat="1" applyFont="1" applyBorder="1" applyAlignment="1">
      <alignment horizontal="center"/>
    </xf>
    <xf numFmtId="4" fontId="42" fillId="0" borderId="0" xfId="0" applyNumberFormat="1" applyFont="1" applyAlignment="1">
      <alignment horizontal="center" vertical="center"/>
    </xf>
    <xf numFmtId="165" fontId="19" fillId="0" borderId="0" xfId="0" applyNumberFormat="1" applyFont="1" applyAlignment="1">
      <alignment horizontal="center" vertical="center"/>
    </xf>
    <xf numFmtId="0" fontId="41" fillId="0" borderId="0" xfId="0" applyFont="1" applyAlignment="1">
      <alignment horizontal="center" vertical="center"/>
    </xf>
    <xf numFmtId="4" fontId="44" fillId="0" borderId="0" xfId="0" applyNumberFormat="1" applyFont="1" applyAlignment="1">
      <alignment horizontal="center" vertical="center"/>
    </xf>
    <xf numFmtId="165" fontId="21" fillId="0" borderId="0" xfId="0" applyNumberFormat="1" applyFont="1" applyAlignment="1">
      <alignment horizontal="center" vertical="center"/>
    </xf>
    <xf numFmtId="3" fontId="43"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2"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1" fillId="0" borderId="0" xfId="0" applyNumberFormat="1" applyFont="1" applyAlignment="1">
      <alignment horizontal="center" vertical="center"/>
    </xf>
    <xf numFmtId="3" fontId="32" fillId="0" borderId="4" xfId="0" applyNumberFormat="1" applyFont="1" applyBorder="1" applyAlignment="1">
      <alignment horizontal="left"/>
    </xf>
    <xf numFmtId="4" fontId="32" fillId="0" borderId="6" xfId="0" applyNumberFormat="1" applyFont="1" applyBorder="1" applyAlignment="1">
      <alignment horizontal="center"/>
    </xf>
    <xf numFmtId="3" fontId="30"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2"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5"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7" fillId="0" borderId="4" xfId="0" applyFont="1" applyBorder="1" applyAlignment="1">
      <alignment horizontal="left" vertical="center"/>
    </xf>
    <xf numFmtId="4" fontId="46" fillId="0" borderId="4" xfId="0" applyNumberFormat="1" applyFont="1" applyBorder="1" applyAlignment="1">
      <alignment horizontal="center"/>
    </xf>
    <xf numFmtId="4" fontId="43" fillId="0" borderId="0" xfId="0" applyNumberFormat="1" applyFont="1" applyAlignment="1">
      <alignment horizontal="center" vertical="center"/>
    </xf>
    <xf numFmtId="0" fontId="27" fillId="0" borderId="4" xfId="0" applyFont="1" applyBorder="1" applyAlignment="1">
      <alignment horizontal="right" vertical="center"/>
    </xf>
    <xf numFmtId="4" fontId="18" fillId="0" borderId="4" xfId="0" applyNumberFormat="1" applyFont="1" applyBorder="1" applyAlignment="1">
      <alignment horizontal="center" vertical="center"/>
    </xf>
    <xf numFmtId="3" fontId="47" fillId="0" borderId="0" xfId="0" applyNumberFormat="1" applyFont="1" applyAlignment="1">
      <alignment horizontal="center" vertical="center"/>
    </xf>
    <xf numFmtId="4" fontId="47"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48" fillId="0" borderId="0" xfId="0" applyFont="1" applyAlignment="1">
      <alignment horizontal="left" vertical="center"/>
    </xf>
    <xf numFmtId="4" fontId="49" fillId="0" borderId="0" xfId="0" applyNumberFormat="1" applyFont="1" applyAlignment="1">
      <alignment horizontal="center"/>
    </xf>
    <xf numFmtId="9" fontId="49" fillId="0" borderId="0" xfId="1" applyFont="1" applyFill="1" applyBorder="1" applyAlignment="1" applyProtection="1">
      <alignment horizontal="center"/>
    </xf>
    <xf numFmtId="0" fontId="22" fillId="0" borderId="0" xfId="0" applyFont="1" applyAlignment="1">
      <alignment horizontal="left" vertical="center"/>
    </xf>
    <xf numFmtId="4" fontId="32" fillId="0" borderId="0" xfId="0" applyNumberFormat="1" applyFont="1" applyAlignment="1">
      <alignment horizontal="center"/>
    </xf>
    <xf numFmtId="3" fontId="3" fillId="0" borderId="0" xfId="0" applyNumberFormat="1" applyFont="1" applyAlignment="1">
      <alignment horizontal="center"/>
    </xf>
    <xf numFmtId="3" fontId="32" fillId="0" borderId="0" xfId="0" applyNumberFormat="1" applyFont="1" applyAlignment="1">
      <alignment horizontal="center"/>
    </xf>
    <xf numFmtId="0" fontId="32" fillId="0" borderId="0" xfId="0" applyFont="1" applyAlignment="1">
      <alignment horizontal="right"/>
    </xf>
    <xf numFmtId="0" fontId="32" fillId="0" borderId="0" xfId="0" applyFont="1" applyAlignment="1">
      <alignment horizontal="left" vertical="justify" wrapText="1"/>
    </xf>
    <xf numFmtId="4" fontId="30"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2" fillId="0" borderId="0" xfId="0" applyNumberFormat="1" applyFont="1" applyAlignment="1">
      <alignment horizontal="left"/>
    </xf>
    <xf numFmtId="3" fontId="21" fillId="0" borderId="0" xfId="0" applyNumberFormat="1" applyFont="1" applyAlignment="1">
      <alignment horizontal="center" vertical="center"/>
    </xf>
    <xf numFmtId="0" fontId="30" fillId="0" borderId="0" xfId="0" applyFont="1" applyAlignment="1">
      <alignment horizontal="right"/>
    </xf>
    <xf numFmtId="0" fontId="37" fillId="0" borderId="4" xfId="0" applyFont="1" applyBorder="1" applyAlignment="1">
      <alignment horizontal="left"/>
    </xf>
    <xf numFmtId="4" fontId="50" fillId="0" borderId="4" xfId="0" applyNumberFormat="1" applyFont="1" applyBorder="1" applyAlignment="1">
      <alignment horizontal="center"/>
    </xf>
    <xf numFmtId="4" fontId="51"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9" fillId="0" borderId="0" xfId="0" applyFont="1" applyAlignment="1">
      <alignment horizontal="right" vertical="center"/>
    </xf>
    <xf numFmtId="0" fontId="30" fillId="0" borderId="6" xfId="0" applyFont="1" applyBorder="1" applyAlignment="1">
      <alignment horizontal="left"/>
    </xf>
    <xf numFmtId="4" fontId="50" fillId="0" borderId="10" xfId="0" applyNumberFormat="1" applyFont="1" applyBorder="1" applyAlignment="1">
      <alignment horizontal="center"/>
    </xf>
    <xf numFmtId="4" fontId="51" fillId="0" borderId="10" xfId="0" applyNumberFormat="1" applyFont="1" applyBorder="1" applyAlignment="1">
      <alignment horizontal="center"/>
    </xf>
    <xf numFmtId="4" fontId="50" fillId="0" borderId="8" xfId="0" applyNumberFormat="1" applyFont="1" applyBorder="1" applyAlignment="1">
      <alignment horizontal="center"/>
    </xf>
    <xf numFmtId="0" fontId="19" fillId="0" borderId="0" xfId="0" applyFont="1" applyAlignment="1">
      <alignment horizontal="center" vertical="center"/>
    </xf>
    <xf numFmtId="0" fontId="52" fillId="0" borderId="4" xfId="0" applyFont="1" applyBorder="1" applyAlignment="1">
      <alignment horizontal="right" vertical="center"/>
    </xf>
    <xf numFmtId="0" fontId="52" fillId="0" borderId="4" xfId="0" applyFont="1" applyBorder="1" applyAlignment="1">
      <alignment horizontal="left" vertical="center"/>
    </xf>
    <xf numFmtId="4" fontId="52"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3" fillId="0" borderId="4" xfId="0" applyNumberFormat="1" applyFont="1" applyBorder="1" applyAlignment="1">
      <alignment horizontal="center"/>
    </xf>
    <xf numFmtId="0" fontId="52"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30" fillId="0" borderId="6" xfId="0" applyNumberFormat="1" applyFont="1" applyBorder="1" applyAlignment="1">
      <alignment horizontal="center"/>
    </xf>
    <xf numFmtId="0" fontId="21" fillId="0" borderId="0" xfId="0" applyFont="1" applyAlignment="1">
      <alignment horizontal="center" vertical="center"/>
    </xf>
    <xf numFmtId="0" fontId="43" fillId="0" borderId="0" xfId="0" applyFont="1" applyAlignment="1">
      <alignment horizontal="right" vertical="center"/>
    </xf>
    <xf numFmtId="0" fontId="43" fillId="0" borderId="0" xfId="0" applyFont="1" applyAlignment="1">
      <alignment horizontal="left" vertical="center"/>
    </xf>
    <xf numFmtId="0" fontId="43" fillId="0" borderId="0" xfId="0" applyFont="1" applyAlignment="1">
      <alignment horizontal="center" vertical="center"/>
    </xf>
    <xf numFmtId="0" fontId="30" fillId="0" borderId="4" xfId="0" applyFont="1" applyBorder="1" applyAlignment="1">
      <alignment horizontal="left"/>
    </xf>
    <xf numFmtId="0" fontId="32" fillId="0" borderId="4" xfId="0" applyFont="1" applyBorder="1" applyAlignment="1">
      <alignment horizontal="left"/>
    </xf>
    <xf numFmtId="0" fontId="30" fillId="0" borderId="0" xfId="0" applyFont="1" applyAlignment="1">
      <alignment horizontal="left"/>
    </xf>
    <xf numFmtId="0" fontId="54" fillId="0" borderId="4" xfId="0" applyFont="1" applyBorder="1" applyAlignment="1">
      <alignment horizontal="center" vertical="center" wrapText="1"/>
    </xf>
    <xf numFmtId="0" fontId="41" fillId="0" borderId="4" xfId="0" applyFont="1" applyBorder="1" applyAlignment="1">
      <alignment horizontal="center" vertical="center"/>
    </xf>
    <xf numFmtId="0" fontId="51" fillId="0" borderId="4" xfId="0" applyFont="1" applyBorder="1" applyAlignment="1">
      <alignment horizontal="center" vertical="center"/>
    </xf>
    <xf numFmtId="0" fontId="50" fillId="0" borderId="4" xfId="0" applyFont="1" applyBorder="1" applyAlignment="1">
      <alignment horizontal="center" vertical="center"/>
    </xf>
    <xf numFmtId="0" fontId="50" fillId="0" borderId="4" xfId="0" applyFont="1" applyBorder="1" applyAlignment="1">
      <alignment horizontal="center" vertical="center" wrapText="1"/>
    </xf>
    <xf numFmtId="4" fontId="41" fillId="0" borderId="4" xfId="0" applyNumberFormat="1" applyFont="1" applyBorder="1" applyAlignment="1">
      <alignment horizontal="center" vertical="center"/>
    </xf>
    <xf numFmtId="165" fontId="30" fillId="0" borderId="4" xfId="0" applyNumberFormat="1" applyFont="1" applyBorder="1" applyAlignment="1">
      <alignment horizontal="center"/>
    </xf>
    <xf numFmtId="3" fontId="30" fillId="0" borderId="4" xfId="0" applyNumberFormat="1" applyFont="1" applyBorder="1" applyAlignment="1">
      <alignment horizontal="center"/>
    </xf>
    <xf numFmtId="165"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5" fillId="0" borderId="0" xfId="0" applyFont="1" applyAlignment="1">
      <alignment horizontal="left" vertical="distributed"/>
    </xf>
    <xf numFmtId="4" fontId="56"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5" fillId="0" borderId="0" xfId="0" applyNumberFormat="1" applyFont="1" applyAlignment="1">
      <alignment horizontal="center" vertical="center"/>
    </xf>
    <xf numFmtId="4" fontId="41" fillId="0" borderId="0" xfId="0" applyNumberFormat="1" applyFont="1" applyAlignment="1">
      <alignment horizontal="center" vertical="center"/>
    </xf>
    <xf numFmtId="0" fontId="29" fillId="0" borderId="1" xfId="0" applyFont="1" applyBorder="1" applyAlignment="1">
      <alignment horizontal="left" vertical="distributed"/>
    </xf>
    <xf numFmtId="4" fontId="58"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5" fillId="0" borderId="4" xfId="0" applyFont="1" applyBorder="1" applyAlignment="1">
      <alignment horizontal="center"/>
    </xf>
    <xf numFmtId="0" fontId="32" fillId="0" borderId="4" xfId="0" applyFont="1" applyBorder="1" applyAlignment="1">
      <alignment horizontal="left" vertical="distributed"/>
    </xf>
    <xf numFmtId="4" fontId="36"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6" fillId="0" borderId="4" xfId="0" applyNumberFormat="1" applyFont="1" applyBorder="1" applyAlignment="1">
      <alignment horizontal="left" vertical="distributed"/>
    </xf>
    <xf numFmtId="4" fontId="56" fillId="0" borderId="4" xfId="0" applyNumberFormat="1" applyFont="1" applyBorder="1" applyAlignment="1">
      <alignment horizontal="center"/>
    </xf>
    <xf numFmtId="4" fontId="56" fillId="2" borderId="4" xfId="0" applyNumberFormat="1" applyFont="1" applyFill="1" applyBorder="1" applyAlignment="1" applyProtection="1">
      <alignment horizontal="center"/>
      <protection locked="0"/>
    </xf>
    <xf numFmtId="4" fontId="59" fillId="0" borderId="0" xfId="0" applyNumberFormat="1" applyFont="1" applyAlignment="1">
      <alignment horizontal="center" vertical="center"/>
    </xf>
    <xf numFmtId="0" fontId="59"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1" fillId="0" borderId="0" xfId="0" applyNumberFormat="1" applyFont="1" applyAlignment="1">
      <alignment horizontal="center" vertical="center"/>
    </xf>
    <xf numFmtId="3" fontId="61" fillId="0" borderId="0" xfId="0" applyNumberFormat="1" applyFont="1" applyAlignment="1">
      <alignment horizontal="center" vertical="center"/>
    </xf>
    <xf numFmtId="3" fontId="32" fillId="3" borderId="4" xfId="0" applyNumberFormat="1" applyFont="1" applyFill="1" applyBorder="1" applyAlignment="1">
      <alignment horizontal="left" vertical="distributed"/>
    </xf>
    <xf numFmtId="3" fontId="32"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4" fontId="32"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50" fillId="0" borderId="0" xfId="0" applyFont="1" applyAlignment="1">
      <alignment horizontal="center" vertical="center"/>
    </xf>
    <xf numFmtId="0" fontId="63" fillId="0" borderId="0" xfId="0" applyFont="1" applyAlignment="1">
      <alignment horizontal="center" vertical="center"/>
    </xf>
    <xf numFmtId="4" fontId="64" fillId="3" borderId="0" xfId="0" applyNumberFormat="1" applyFont="1" applyFill="1" applyAlignment="1">
      <alignment vertical="center" wrapText="1"/>
    </xf>
    <xf numFmtId="0" fontId="64" fillId="3" borderId="0" xfId="0" applyFont="1" applyFill="1" applyAlignment="1">
      <alignment vertical="center" wrapText="1"/>
    </xf>
    <xf numFmtId="0" fontId="3" fillId="0" borderId="0" xfId="0" applyFont="1" applyAlignment="1">
      <alignment vertical="distributed"/>
    </xf>
    <xf numFmtId="0" fontId="32"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2" fillId="0" borderId="4" xfId="0" applyFont="1" applyBorder="1" applyAlignment="1">
      <alignment vertical="distributed"/>
    </xf>
    <xf numFmtId="4" fontId="65" fillId="0" borderId="4" xfId="0" applyNumberFormat="1" applyFont="1" applyBorder="1" applyAlignment="1">
      <alignment horizontal="center"/>
    </xf>
    <xf numFmtId="4" fontId="32" fillId="0" borderId="0" xfId="0" applyNumberFormat="1" applyFont="1"/>
    <xf numFmtId="4" fontId="4" fillId="0" borderId="0" xfId="0" applyNumberFormat="1" applyFont="1"/>
    <xf numFmtId="4" fontId="65"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66" fillId="0" borderId="0" xfId="0" applyNumberFormat="1" applyFont="1" applyAlignment="1">
      <alignment horizontal="center" vertical="center" wrapText="1"/>
    </xf>
    <xf numFmtId="4" fontId="67"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58"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68" fillId="0" borderId="0" xfId="0" applyNumberFormat="1" applyFont="1" applyAlignment="1">
      <alignment horizontal="center" vertical="center"/>
    </xf>
    <xf numFmtId="0" fontId="36"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2"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2" fillId="0" borderId="19" xfId="0" applyNumberFormat="1" applyFont="1" applyBorder="1"/>
    <xf numFmtId="4" fontId="4" fillId="0" borderId="20" xfId="0" applyNumberFormat="1" applyFont="1" applyBorder="1"/>
    <xf numFmtId="49" fontId="7" fillId="0" borderId="18" xfId="0" applyNumberFormat="1" applyFont="1" applyBorder="1"/>
    <xf numFmtId="4" fontId="32" fillId="0" borderId="20" xfId="0" applyNumberFormat="1" applyFont="1" applyBorder="1"/>
    <xf numFmtId="0" fontId="73" fillId="0" borderId="0" xfId="0" applyFont="1"/>
    <xf numFmtId="0" fontId="0" fillId="0" borderId="0" xfId="0" applyAlignment="1">
      <alignment vertical="distributed"/>
    </xf>
    <xf numFmtId="0" fontId="0" fillId="0" borderId="0" xfId="0" applyAlignment="1">
      <alignment horizontal="center"/>
    </xf>
    <xf numFmtId="0" fontId="32" fillId="0" borderId="11" xfId="0" applyFont="1" applyBorder="1" applyAlignment="1">
      <alignment horizontal="center" vertical="distributed"/>
    </xf>
    <xf numFmtId="9" fontId="32"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4"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2" fillId="0" borderId="3" xfId="0" applyNumberFormat="1" applyFont="1" applyBorder="1" applyAlignment="1">
      <alignment horizontal="left" vertical="distributed"/>
    </xf>
    <xf numFmtId="3" fontId="75" fillId="0" borderId="3" xfId="0" applyNumberFormat="1" applyFont="1" applyBorder="1" applyAlignment="1">
      <alignment horizontal="left" vertical="distributed"/>
    </xf>
    <xf numFmtId="4" fontId="75" fillId="0" borderId="3" xfId="0" applyNumberFormat="1" applyFont="1" applyBorder="1" applyAlignment="1">
      <alignment horizontal="center"/>
    </xf>
    <xf numFmtId="3" fontId="76"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0" fillId="0" borderId="0" xfId="0" applyNumberFormat="1" applyFont="1"/>
    <xf numFmtId="0" fontId="78" fillId="0" borderId="0" xfId="0" applyFont="1" applyAlignment="1">
      <alignment wrapText="1"/>
    </xf>
    <xf numFmtId="0" fontId="78" fillId="0" borderId="0" xfId="0" applyFont="1"/>
    <xf numFmtId="0" fontId="45" fillId="0" borderId="0" xfId="0" applyFont="1" applyAlignment="1">
      <alignment horizontal="left" wrapText="1"/>
    </xf>
    <xf numFmtId="0" fontId="45" fillId="0" borderId="0" xfId="0" applyFont="1" applyAlignment="1">
      <alignment wrapText="1"/>
    </xf>
    <xf numFmtId="0" fontId="79" fillId="0" borderId="24" xfId="0" applyFont="1" applyBorder="1" applyAlignment="1">
      <alignment horizontal="center" vertical="center" wrapText="1"/>
    </xf>
    <xf numFmtId="0" fontId="45" fillId="2" borderId="24" xfId="0" applyFont="1" applyFill="1" applyBorder="1" applyAlignment="1" applyProtection="1">
      <alignment wrapText="1"/>
      <protection locked="0"/>
    </xf>
    <xf numFmtId="4" fontId="45" fillId="2" borderId="24" xfId="0" applyNumberFormat="1" applyFont="1" applyFill="1" applyBorder="1" applyAlignment="1" applyProtection="1">
      <alignment wrapText="1"/>
      <protection locked="0"/>
    </xf>
    <xf numFmtId="9" fontId="45" fillId="0" borderId="24" xfId="1" applyFont="1" applyBorder="1" applyAlignment="1" applyProtection="1">
      <alignment wrapText="1"/>
    </xf>
    <xf numFmtId="0" fontId="45" fillId="0" borderId="24" xfId="0" applyFont="1" applyBorder="1" applyAlignment="1">
      <alignment wrapText="1"/>
    </xf>
    <xf numFmtId="0" fontId="79" fillId="0" borderId="24" xfId="0" applyFont="1" applyBorder="1" applyAlignment="1">
      <alignment wrapText="1"/>
    </xf>
    <xf numFmtId="4" fontId="79" fillId="0" borderId="24" xfId="0" applyNumberFormat="1" applyFont="1" applyBorder="1"/>
    <xf numFmtId="9" fontId="79" fillId="0" borderId="24" xfId="1" applyFont="1" applyBorder="1" applyProtection="1"/>
    <xf numFmtId="2" fontId="79" fillId="0" borderId="24" xfId="0" applyNumberFormat="1" applyFont="1" applyBorder="1"/>
    <xf numFmtId="0" fontId="79" fillId="0" borderId="24" xfId="0" applyFont="1" applyBorder="1"/>
    <xf numFmtId="0" fontId="45" fillId="0" borderId="0" xfId="0" applyFont="1"/>
    <xf numFmtId="0" fontId="81" fillId="0" borderId="24" xfId="0" applyFont="1" applyBorder="1" applyAlignment="1">
      <alignment horizontal="center"/>
    </xf>
    <xf numFmtId="0" fontId="45" fillId="0" borderId="24" xfId="0" applyFont="1" applyBorder="1"/>
    <xf numFmtId="3" fontId="45" fillId="0" borderId="24" xfId="0" applyNumberFormat="1" applyFont="1" applyBorder="1"/>
    <xf numFmtId="166" fontId="78" fillId="0" borderId="24" xfId="0" applyNumberFormat="1" applyFont="1" applyBorder="1"/>
    <xf numFmtId="3" fontId="79" fillId="0" borderId="24" xfId="0" applyNumberFormat="1" applyFont="1" applyBorder="1"/>
    <xf numFmtId="0" fontId="78" fillId="0" borderId="28" xfId="0" applyFont="1" applyBorder="1"/>
    <xf numFmtId="164" fontId="0" fillId="0" borderId="0" xfId="0" applyNumberFormat="1"/>
    <xf numFmtId="0" fontId="72" fillId="0" borderId="0" xfId="0" applyFont="1"/>
    <xf numFmtId="0" fontId="72" fillId="0" borderId="0" xfId="0" applyFont="1" applyAlignment="1">
      <alignment horizontal="center"/>
    </xf>
    <xf numFmtId="0" fontId="82"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30" fillId="0" borderId="1" xfId="0" applyFont="1" applyBorder="1" applyAlignment="1">
      <alignment horizontal="left" vertical="distributed"/>
    </xf>
    <xf numFmtId="49" fontId="31" fillId="0" borderId="1" xfId="0" applyNumberFormat="1" applyFont="1" applyBorder="1" applyAlignment="1">
      <alignment horizontal="center" vertical="center" wrapText="1"/>
    </xf>
    <xf numFmtId="0" fontId="51" fillId="0" borderId="4" xfId="0" applyFont="1" applyBorder="1" applyAlignment="1">
      <alignment horizontal="center"/>
    </xf>
    <xf numFmtId="0" fontId="51" fillId="0" borderId="1" xfId="0" applyFont="1" applyBorder="1" applyAlignment="1">
      <alignment horizontal="center"/>
    </xf>
    <xf numFmtId="0" fontId="50" fillId="0" borderId="1" xfId="0" applyFont="1" applyBorder="1" applyAlignment="1">
      <alignment horizontal="center"/>
    </xf>
    <xf numFmtId="49" fontId="31" fillId="0" borderId="0" xfId="0" applyNumberFormat="1" applyFont="1" applyAlignment="1">
      <alignment horizontal="center" vertical="center" wrapText="1"/>
    </xf>
    <xf numFmtId="3" fontId="30" fillId="0" borderId="3" xfId="0" applyNumberFormat="1" applyFont="1" applyBorder="1" applyAlignment="1">
      <alignment horizontal="left" vertical="distributed"/>
    </xf>
    <xf numFmtId="49" fontId="31" fillId="0" borderId="3" xfId="0" applyNumberFormat="1" applyFont="1" applyBorder="1" applyAlignment="1">
      <alignment horizontal="center" vertical="center" wrapText="1"/>
    </xf>
    <xf numFmtId="0" fontId="32" fillId="0" borderId="3" xfId="0" applyFont="1" applyBorder="1" applyAlignment="1">
      <alignment horizontal="left" vertical="distributed"/>
    </xf>
    <xf numFmtId="49" fontId="58" fillId="0" borderId="3" xfId="0" applyNumberFormat="1" applyFont="1" applyBorder="1" applyAlignment="1">
      <alignment horizontal="center" vertical="center" wrapText="1"/>
    </xf>
    <xf numFmtId="3" fontId="30" fillId="0" borderId="1" xfId="0" applyNumberFormat="1" applyFont="1" applyBorder="1" applyAlignment="1">
      <alignment horizontal="left" vertical="distributed"/>
    </xf>
    <xf numFmtId="4" fontId="30" fillId="0" borderId="1" xfId="0" applyNumberFormat="1" applyFont="1" applyBorder="1" applyAlignment="1">
      <alignment horizontal="center"/>
    </xf>
    <xf numFmtId="0" fontId="32" fillId="0" borderId="1" xfId="0" applyFont="1" applyBorder="1" applyAlignment="1">
      <alignment horizontal="left" vertical="distributed"/>
    </xf>
    <xf numFmtId="49" fontId="58" fillId="0" borderId="1" xfId="0" applyNumberFormat="1" applyFont="1" applyBorder="1" applyAlignment="1">
      <alignment horizontal="center" vertical="center" wrapText="1"/>
    </xf>
    <xf numFmtId="0" fontId="30" fillId="0" borderId="0" xfId="0" applyFont="1" applyAlignment="1">
      <alignment horizontal="left" vertical="distributed"/>
    </xf>
    <xf numFmtId="0" fontId="3" fillId="0" borderId="1" xfId="0" applyFont="1" applyBorder="1" applyAlignment="1">
      <alignment horizontal="left" vertical="distributed"/>
    </xf>
    <xf numFmtId="49" fontId="83" fillId="0" borderId="1" xfId="0" applyNumberFormat="1" applyFont="1" applyBorder="1" applyAlignment="1">
      <alignment horizontal="center" vertical="center" wrapText="1"/>
    </xf>
    <xf numFmtId="0" fontId="61" fillId="0" borderId="0" xfId="0" applyFont="1" applyAlignment="1">
      <alignment horizontal="center" vertical="center"/>
    </xf>
    <xf numFmtId="0" fontId="32" fillId="0" borderId="0" xfId="0" applyFont="1" applyAlignment="1">
      <alignment horizontal="center"/>
    </xf>
    <xf numFmtId="0" fontId="30" fillId="0" borderId="0" xfId="0" applyFont="1" applyAlignment="1">
      <alignment horizontal="center"/>
    </xf>
    <xf numFmtId="0" fontId="29" fillId="5" borderId="0" xfId="0" applyFont="1" applyFill="1" applyAlignment="1">
      <alignment horizontal="left"/>
    </xf>
    <xf numFmtId="49" fontId="83" fillId="5" borderId="0" xfId="0" applyNumberFormat="1" applyFont="1" applyFill="1" applyAlignment="1">
      <alignment horizontal="center" vertical="center" wrapText="1"/>
    </xf>
    <xf numFmtId="0" fontId="29" fillId="5" borderId="0" xfId="0" applyFont="1" applyFill="1" applyAlignment="1">
      <alignment horizontal="center"/>
    </xf>
    <xf numFmtId="0" fontId="84" fillId="0" borderId="0" xfId="0" applyFont="1"/>
    <xf numFmtId="0" fontId="86" fillId="0" borderId="0" xfId="0" applyFont="1" applyAlignment="1">
      <alignment horizontal="left" vertical="center"/>
    </xf>
    <xf numFmtId="0" fontId="87" fillId="0" borderId="0" xfId="2" applyFont="1" applyFill="1" applyAlignment="1">
      <alignment vertical="center"/>
    </xf>
    <xf numFmtId="0" fontId="87"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3" fillId="3" borderId="4" xfId="0" applyNumberFormat="1" applyFont="1" applyFill="1" applyBorder="1" applyAlignment="1">
      <alignment horizontal="center"/>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41" fillId="3" borderId="0" xfId="0" applyNumberFormat="1" applyFont="1" applyFill="1" applyAlignment="1">
      <alignment horizontal="center" vertical="center"/>
    </xf>
    <xf numFmtId="0" fontId="83" fillId="0" borderId="0" xfId="0" applyFont="1" applyAlignment="1">
      <alignment horizontal="left" vertical="distributed"/>
    </xf>
    <xf numFmtId="0" fontId="22" fillId="0" borderId="5" xfId="0" applyFont="1" applyBorder="1" applyAlignment="1" applyProtection="1">
      <alignment vertical="center" wrapText="1"/>
      <protection locked="0"/>
    </xf>
    <xf numFmtId="0" fontId="84" fillId="0" borderId="0" xfId="0" applyFont="1" applyAlignment="1">
      <alignment horizontal="left"/>
    </xf>
    <xf numFmtId="0" fontId="88"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20" fillId="0" borderId="31"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0" fontId="20" fillId="0" borderId="40" xfId="0" applyFont="1" applyBorder="1" applyAlignment="1">
      <alignment horizontal="center" vertical="center" wrapText="1"/>
    </xf>
    <xf numFmtId="0" fontId="91" fillId="0" borderId="31" xfId="0" applyFont="1" applyBorder="1" applyAlignment="1">
      <alignment horizontal="center" wrapText="1"/>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92" fillId="0" borderId="0" xfId="0" applyFont="1" applyAlignment="1">
      <alignment horizontal="left"/>
    </xf>
    <xf numFmtId="0" fontId="93" fillId="0" borderId="0" xfId="0" applyFont="1"/>
    <xf numFmtId="0" fontId="94" fillId="0" borderId="31" xfId="0" applyFont="1" applyBorder="1" applyAlignment="1">
      <alignment horizontal="center" vertical="center" wrapText="1"/>
    </xf>
    <xf numFmtId="0" fontId="94" fillId="0" borderId="35" xfId="0" applyFont="1" applyBorder="1" applyAlignment="1">
      <alignment horizontal="center" vertical="center" wrapText="1"/>
    </xf>
    <xf numFmtId="0" fontId="95" fillId="0" borderId="34" xfId="0" quotePrefix="1" applyFont="1" applyBorder="1" applyAlignment="1">
      <alignment horizontal="center" vertical="center"/>
    </xf>
    <xf numFmtId="4" fontId="95" fillId="2" borderId="4" xfId="6" applyNumberFormat="1" applyFont="1" applyFill="1" applyBorder="1"/>
    <xf numFmtId="4" fontId="94" fillId="0" borderId="4" xfId="0" applyNumberFormat="1" applyFont="1" applyBorder="1"/>
    <xf numFmtId="0" fontId="84" fillId="0" borderId="0" xfId="3" applyFont="1" applyAlignment="1">
      <alignment horizontal="left" vertical="distributed"/>
    </xf>
    <xf numFmtId="10" fontId="20" fillId="0" borderId="4" xfId="3" applyNumberFormat="1" applyFont="1" applyBorder="1" applyAlignment="1">
      <alignment horizontal="center" vertical="distributed"/>
    </xf>
    <xf numFmtId="3" fontId="29" fillId="0" borderId="0" xfId="0" applyNumberFormat="1" applyFont="1" applyAlignment="1">
      <alignment horizontal="left" vertical="distributed"/>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3" fontId="25" fillId="0" borderId="0" xfId="0" applyNumberFormat="1" applyFont="1" applyAlignment="1">
      <alignment vertical="distributed"/>
    </xf>
    <xf numFmtId="3" fontId="96" fillId="0" borderId="4" xfId="0" applyNumberFormat="1" applyFont="1" applyBorder="1" applyAlignment="1">
      <alignment horizontal="left" vertical="distributed"/>
    </xf>
    <xf numFmtId="3" fontId="96" fillId="0" borderId="4" xfId="0" applyNumberFormat="1" applyFont="1" applyBorder="1" applyAlignment="1">
      <alignment horizontal="center" vertical="distributed"/>
    </xf>
    <xf numFmtId="0" fontId="96" fillId="0" borderId="4" xfId="0" applyFont="1" applyBorder="1" applyAlignment="1">
      <alignment horizontal="left" wrapText="1"/>
    </xf>
    <xf numFmtId="0" fontId="96" fillId="0" borderId="4" xfId="0" applyFont="1" applyBorder="1" applyAlignment="1">
      <alignment horizontal="center" wrapText="1"/>
    </xf>
    <xf numFmtId="0" fontId="81" fillId="0" borderId="42" xfId="0" applyFont="1" applyBorder="1" applyAlignment="1">
      <alignment horizontal="center"/>
    </xf>
    <xf numFmtId="3" fontId="45" fillId="0" borderId="42" xfId="0" applyNumberFormat="1" applyFont="1" applyBorder="1"/>
    <xf numFmtId="0" fontId="80" fillId="0" borderId="0" xfId="0" applyFont="1" applyAlignment="1">
      <alignment horizontal="center"/>
    </xf>
    <xf numFmtId="0" fontId="81" fillId="0" borderId="0" xfId="0" applyFont="1" applyAlignment="1">
      <alignment horizontal="center"/>
    </xf>
    <xf numFmtId="3" fontId="45" fillId="0" borderId="0" xfId="0" applyNumberFormat="1" applyFont="1"/>
    <xf numFmtId="0" fontId="27" fillId="0" borderId="0" xfId="0" applyFont="1" applyAlignment="1">
      <alignment horizontal="center"/>
    </xf>
    <xf numFmtId="0" fontId="27" fillId="0" borderId="0" xfId="0" applyFont="1"/>
    <xf numFmtId="0" fontId="21" fillId="3" borderId="4" xfId="0" applyFont="1" applyFill="1" applyBorder="1" applyAlignment="1" applyProtection="1">
      <alignment vertical="center" wrapText="1"/>
      <protection locked="0"/>
    </xf>
    <xf numFmtId="4" fontId="27" fillId="0" borderId="4" xfId="0" applyNumberFormat="1" applyFont="1" applyBorder="1" applyAlignment="1">
      <alignment horizontal="center" vertical="center"/>
    </xf>
    <xf numFmtId="0" fontId="27" fillId="0" borderId="4" xfId="0" applyFont="1" applyBorder="1" applyAlignment="1">
      <alignment vertical="distributed"/>
    </xf>
    <xf numFmtId="0" fontId="27" fillId="0" borderId="4" xfId="0" applyFont="1" applyBorder="1"/>
    <xf numFmtId="10" fontId="27" fillId="0" borderId="4" xfId="0" applyNumberFormat="1" applyFont="1" applyBorder="1" applyAlignment="1">
      <alignment horizontal="center"/>
    </xf>
    <xf numFmtId="0" fontId="27" fillId="0" borderId="0" xfId="0" applyFont="1" applyAlignment="1">
      <alignment horizontal="left" vertical="distributed"/>
    </xf>
    <xf numFmtId="4" fontId="32" fillId="0" borderId="11" xfId="0" applyNumberFormat="1" applyFont="1" applyBorder="1" applyAlignment="1">
      <alignment horizontal="center"/>
    </xf>
    <xf numFmtId="4" fontId="27" fillId="0" borderId="11" xfId="0" applyNumberFormat="1" applyFont="1" applyBorder="1" applyAlignment="1">
      <alignment horizontal="center" vertical="center"/>
    </xf>
    <xf numFmtId="10" fontId="27" fillId="0" borderId="11" xfId="0" applyNumberFormat="1" applyFont="1" applyBorder="1" applyAlignment="1">
      <alignment horizontal="center"/>
    </xf>
    <xf numFmtId="0" fontId="27" fillId="0" borderId="4" xfId="0" applyFont="1" applyBorder="1" applyAlignment="1">
      <alignment horizontal="center" vertical="center"/>
    </xf>
    <xf numFmtId="0" fontId="81" fillId="0" borderId="4" xfId="0" applyFont="1" applyBorder="1" applyAlignment="1">
      <alignment horizontal="center"/>
    </xf>
    <xf numFmtId="4" fontId="20"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0" fillId="0" borderId="4" xfId="0" applyNumberFormat="1" applyBorder="1" applyAlignment="1">
      <alignment horizontal="right"/>
    </xf>
    <xf numFmtId="0" fontId="91" fillId="0" borderId="0" xfId="0" applyFont="1" applyAlignment="1">
      <alignment wrapText="1"/>
    </xf>
    <xf numFmtId="0" fontId="91" fillId="0" borderId="32" xfId="0" applyFont="1" applyBorder="1" applyAlignment="1">
      <alignment horizontal="center" vertical="center" wrapText="1"/>
    </xf>
    <xf numFmtId="4" fontId="95" fillId="0" borderId="4" xfId="6" applyNumberFormat="1" applyFont="1" applyFill="1" applyBorder="1"/>
    <xf numFmtId="4" fontId="0" fillId="2" borderId="4" xfId="0" applyNumberFormat="1" applyFill="1" applyBorder="1"/>
    <xf numFmtId="4" fontId="0" fillId="4" borderId="4" xfId="0" applyNumberFormat="1" applyFill="1" applyBorder="1"/>
    <xf numFmtId="0" fontId="30" fillId="0" borderId="4" xfId="0" applyFont="1" applyBorder="1" applyAlignment="1">
      <alignment horizontal="right"/>
    </xf>
    <xf numFmtId="0" fontId="32" fillId="0" borderId="4" xfId="0" applyFont="1" applyBorder="1" applyAlignment="1">
      <alignment horizontal="right"/>
    </xf>
    <xf numFmtId="0" fontId="97" fillId="0" borderId="0" xfId="0" applyFont="1" applyAlignment="1">
      <alignment horizontal="left"/>
    </xf>
    <xf numFmtId="0" fontId="22" fillId="0" borderId="0" xfId="0" applyFont="1"/>
    <xf numFmtId="0" fontId="98" fillId="0" borderId="0" xfId="0" applyFont="1" applyAlignment="1">
      <alignment horizontal="left"/>
    </xf>
    <xf numFmtId="0" fontId="95" fillId="0" borderId="0" xfId="0" applyFont="1"/>
    <xf numFmtId="4" fontId="22" fillId="0" borderId="4" xfId="0" applyNumberFormat="1" applyFont="1" applyBorder="1" applyAlignment="1">
      <alignment horizontal="right"/>
    </xf>
    <xf numFmtId="4" fontId="20" fillId="0" borderId="4" xfId="0" applyNumberFormat="1" applyFont="1" applyBorder="1" applyAlignment="1">
      <alignment horizontal="right"/>
    </xf>
    <xf numFmtId="4" fontId="95" fillId="2" borderId="4" xfId="5" applyNumberFormat="1" applyFont="1" applyFill="1" applyBorder="1"/>
    <xf numFmtId="4" fontId="94" fillId="2" borderId="4" xfId="0" applyNumberFormat="1" applyFont="1" applyFill="1" applyBorder="1"/>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20" fillId="0" borderId="4" xfId="3" applyNumberFormat="1" applyFont="1" applyBorder="1" applyAlignment="1">
      <alignment horizontal="center" vertical="center" wrapText="1"/>
    </xf>
    <xf numFmtId="10" fontId="27" fillId="0" borderId="0" xfId="0" applyNumberFormat="1" applyFont="1" applyAlignment="1">
      <alignment horizontal="center"/>
    </xf>
    <xf numFmtId="10" fontId="0" fillId="0" borderId="0" xfId="0" applyNumberFormat="1"/>
    <xf numFmtId="10" fontId="0" fillId="0" borderId="0" xfId="0" applyNumberFormat="1" applyAlignment="1">
      <alignment horizontal="center"/>
    </xf>
    <xf numFmtId="10" fontId="27" fillId="0" borderId="4" xfId="0" applyNumberFormat="1" applyFont="1" applyBorder="1" applyAlignment="1">
      <alignment horizontal="center" vertical="center"/>
    </xf>
    <xf numFmtId="49" fontId="22" fillId="0" borderId="0" xfId="3" applyNumberFormat="1" applyFont="1" applyAlignment="1">
      <alignment horizontal="left" vertical="distributed"/>
    </xf>
    <xf numFmtId="0" fontId="22" fillId="0" borderId="0" xfId="3" applyFont="1" applyAlignment="1">
      <alignment vertical="distributed"/>
    </xf>
    <xf numFmtId="4" fontId="22" fillId="0" borderId="0" xfId="3" applyNumberFormat="1" applyFont="1" applyAlignment="1">
      <alignment horizontal="center" vertical="distributed"/>
    </xf>
    <xf numFmtId="0" fontId="22" fillId="0" borderId="0" xfId="3" applyFont="1"/>
    <xf numFmtId="0" fontId="99" fillId="0" borderId="0" xfId="3" applyFont="1"/>
    <xf numFmtId="0" fontId="24" fillId="0" borderId="0" xfId="3" applyFont="1" applyAlignment="1">
      <alignment horizontal="center"/>
    </xf>
    <xf numFmtId="0" fontId="100" fillId="0" borderId="0" xfId="3" applyFont="1" applyAlignment="1">
      <alignment horizontal="center"/>
    </xf>
    <xf numFmtId="0" fontId="20" fillId="0" borderId="0" xfId="3" applyFont="1"/>
    <xf numFmtId="0" fontId="101" fillId="0" borderId="0" xfId="3" applyFont="1"/>
    <xf numFmtId="4" fontId="20" fillId="10"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10" fontId="20" fillId="0" borderId="4" xfId="3" applyNumberFormat="1" applyFont="1" applyBorder="1" applyAlignment="1">
      <alignment horizontal="center" vertical="center"/>
    </xf>
    <xf numFmtId="0" fontId="20" fillId="0" borderId="4" xfId="3" applyFont="1" applyBorder="1" applyAlignment="1">
      <alignment horizontal="center" vertical="center" wrapText="1"/>
    </xf>
    <xf numFmtId="0" fontId="95" fillId="0" borderId="0" xfId="0" applyFont="1" applyAlignment="1">
      <alignment horizontal="left" vertical="center" indent="4"/>
    </xf>
    <xf numFmtId="0" fontId="103" fillId="0" borderId="0" xfId="0" applyFont="1" applyAlignment="1">
      <alignment horizontal="left" vertical="center" indent="4"/>
    </xf>
    <xf numFmtId="0" fontId="22" fillId="0" borderId="0" xfId="3" applyFont="1" applyAlignment="1">
      <alignment horizontal="left" vertical="distributed"/>
    </xf>
    <xf numFmtId="10" fontId="20" fillId="0" borderId="0" xfId="3" applyNumberFormat="1" applyFont="1" applyAlignment="1">
      <alignment horizontal="center" vertical="distributed"/>
    </xf>
    <xf numFmtId="4" fontId="20" fillId="3" borderId="0" xfId="3" applyNumberFormat="1" applyFont="1" applyFill="1" applyAlignment="1">
      <alignment horizontal="center" vertical="distributed"/>
    </xf>
    <xf numFmtId="49" fontId="22" fillId="0" borderId="0" xfId="3" applyNumberFormat="1" applyFont="1" applyAlignment="1">
      <alignment vertical="distributed"/>
    </xf>
    <xf numFmtId="0" fontId="104" fillId="9" borderId="0" xfId="3" applyFont="1" applyFill="1" applyAlignment="1">
      <alignment vertical="distributed"/>
    </xf>
    <xf numFmtId="0" fontId="105" fillId="0" borderId="0" xfId="3" applyFont="1" applyAlignment="1">
      <alignment vertical="distributed"/>
    </xf>
    <xf numFmtId="0" fontId="20" fillId="0" borderId="4" xfId="3" applyFont="1" applyBorder="1" applyAlignment="1">
      <alignment vertical="distributed" wrapText="1"/>
    </xf>
    <xf numFmtId="10" fontId="22" fillId="0" borderId="0" xfId="3" applyNumberFormat="1" applyFont="1" applyAlignment="1">
      <alignment horizontal="center" vertical="distributed"/>
    </xf>
    <xf numFmtId="4" fontId="106" fillId="0" borderId="0" xfId="4" applyNumberFormat="1" applyFont="1" applyAlignment="1">
      <alignment horizontal="center" vertical="distributed"/>
    </xf>
    <xf numFmtId="4" fontId="22" fillId="2" borderId="4" xfId="3" applyNumberFormat="1" applyFont="1" applyFill="1" applyBorder="1" applyAlignment="1">
      <alignment horizontal="center" vertical="distributed"/>
    </xf>
    <xf numFmtId="0" fontId="22" fillId="0" borderId="4" xfId="3" applyFont="1" applyBorder="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0" fillId="0" borderId="4" xfId="0" applyFont="1" applyBorder="1" applyAlignment="1">
      <alignment vertical="center"/>
    </xf>
    <xf numFmtId="0" fontId="18" fillId="0" borderId="0" xfId="3" applyFont="1" applyAlignment="1">
      <alignment vertical="center"/>
    </xf>
    <xf numFmtId="10" fontId="94" fillId="0" borderId="4" xfId="3" applyNumberFormat="1" applyFont="1" applyBorder="1" applyAlignment="1">
      <alignment horizontal="center" vertical="distributed"/>
    </xf>
    <xf numFmtId="4" fontId="20" fillId="0" borderId="11" xfId="3" applyNumberFormat="1" applyFont="1" applyBorder="1" applyAlignment="1">
      <alignment horizontal="center" vertical="distributed"/>
    </xf>
    <xf numFmtId="4" fontId="20" fillId="2" borderId="4" xfId="3" applyNumberFormat="1" applyFont="1" applyFill="1" applyBorder="1" applyAlignment="1">
      <alignment horizontal="center" vertical="distributed"/>
    </xf>
    <xf numFmtId="4" fontId="19" fillId="0" borderId="4" xfId="3" applyNumberFormat="1" applyFont="1" applyBorder="1" applyAlignment="1">
      <alignment horizontal="center" vertical="distributed"/>
    </xf>
    <xf numFmtId="0" fontId="18" fillId="0" borderId="4" xfId="3" applyFont="1" applyBorder="1" applyAlignment="1">
      <alignment horizontal="center" vertical="center"/>
    </xf>
    <xf numFmtId="10" fontId="20" fillId="0" borderId="3" xfId="3" applyNumberFormat="1" applyFont="1" applyBorder="1" applyAlignment="1">
      <alignment horizontal="center" vertical="distributed"/>
    </xf>
    <xf numFmtId="4" fontId="19" fillId="3" borderId="4" xfId="3" applyNumberFormat="1" applyFont="1" applyFill="1" applyBorder="1" applyAlignment="1">
      <alignment horizontal="center" vertical="distributed"/>
    </xf>
    <xf numFmtId="49" fontId="22" fillId="0" borderId="0" xfId="3" applyNumberFormat="1" applyFont="1" applyAlignment="1">
      <alignment horizontal="right" vertical="distributed"/>
    </xf>
    <xf numFmtId="0" fontId="22" fillId="0" borderId="0" xfId="3" applyFont="1" applyAlignment="1">
      <alignment vertical="distributed" wrapText="1"/>
    </xf>
    <xf numFmtId="4" fontId="22" fillId="0" borderId="0" xfId="3" applyNumberFormat="1" applyFont="1" applyAlignment="1" applyProtection="1">
      <alignment horizontal="center" vertical="distributed"/>
      <protection locked="0"/>
    </xf>
    <xf numFmtId="4" fontId="22" fillId="12" borderId="4" xfId="3" applyNumberFormat="1" applyFont="1" applyFill="1" applyBorder="1" applyAlignment="1">
      <alignment horizontal="center" vertical="distributed"/>
    </xf>
    <xf numFmtId="4" fontId="94" fillId="0" borderId="0" xfId="0" applyNumberFormat="1" applyFont="1" applyAlignment="1">
      <alignment horizontal="center"/>
    </xf>
    <xf numFmtId="4" fontId="22" fillId="5" borderId="0" xfId="3" applyNumberFormat="1" applyFont="1" applyFill="1" applyAlignment="1">
      <alignment horizontal="center" vertical="distributed"/>
    </xf>
    <xf numFmtId="49" fontId="22" fillId="0" borderId="4" xfId="3" applyNumberFormat="1" applyFont="1" applyBorder="1" applyAlignment="1">
      <alignment vertical="distributed" wrapText="1"/>
    </xf>
    <xf numFmtId="0" fontId="94" fillId="0" borderId="44" xfId="0" applyFont="1" applyBorder="1" applyAlignment="1">
      <alignment horizontal="center" vertical="center" wrapText="1"/>
    </xf>
    <xf numFmtId="0" fontId="20" fillId="0" borderId="39" xfId="0" applyFont="1" applyBorder="1" applyAlignment="1">
      <alignment horizontal="center" vertical="center"/>
    </xf>
    <xf numFmtId="0" fontId="20" fillId="0" borderId="43" xfId="0" applyFont="1" applyBorder="1" applyAlignment="1">
      <alignment horizontal="center" vertical="center" wrapText="1"/>
    </xf>
    <xf numFmtId="0" fontId="20" fillId="0" borderId="39" xfId="0" applyFont="1" applyBorder="1" applyAlignment="1">
      <alignment horizontal="center" wrapText="1"/>
    </xf>
    <xf numFmtId="0" fontId="20" fillId="0" borderId="39" xfId="0" applyFont="1" applyBorder="1" applyAlignment="1">
      <alignment vertical="center"/>
    </xf>
    <xf numFmtId="0" fontId="20" fillId="0" borderId="41" xfId="0" applyFont="1" applyBorder="1" applyAlignment="1">
      <alignment horizontal="center" vertical="center" wrapText="1"/>
    </xf>
    <xf numFmtId="0" fontId="20" fillId="0" borderId="39" xfId="0" applyFont="1" applyBorder="1" applyAlignment="1">
      <alignment horizontal="center" vertical="center" wrapText="1"/>
    </xf>
    <xf numFmtId="0" fontId="22" fillId="0" borderId="4" xfId="0" applyFont="1" applyBorder="1" applyAlignment="1">
      <alignment vertical="center" wrapText="1"/>
    </xf>
    <xf numFmtId="0" fontId="22" fillId="0" borderId="4" xfId="0" applyFont="1" applyBorder="1" applyAlignment="1">
      <alignment vertical="center"/>
    </xf>
    <xf numFmtId="4" fontId="94" fillId="4" borderId="4" xfId="0" applyNumberFormat="1" applyFont="1" applyFill="1" applyBorder="1"/>
    <xf numFmtId="4" fontId="30" fillId="0" borderId="8" xfId="0" applyNumberFormat="1" applyFont="1" applyBorder="1" applyAlignment="1">
      <alignment horizontal="center"/>
    </xf>
    <xf numFmtId="4" fontId="32" fillId="0" borderId="8" xfId="0" applyNumberFormat="1" applyFont="1" applyBorder="1" applyAlignment="1">
      <alignment horizontal="center"/>
    </xf>
    <xf numFmtId="4" fontId="30" fillId="0" borderId="9" xfId="0" applyNumberFormat="1" applyFont="1" applyBorder="1" applyAlignment="1">
      <alignment horizontal="center" wrapText="1"/>
    </xf>
    <xf numFmtId="0" fontId="30" fillId="0" borderId="1" xfId="0" applyFont="1" applyBorder="1" applyAlignment="1">
      <alignment horizontal="left"/>
    </xf>
    <xf numFmtId="3" fontId="43" fillId="0" borderId="4" xfId="0" applyNumberFormat="1" applyFont="1" applyBorder="1" applyAlignment="1">
      <alignment horizontal="right" vertical="center"/>
    </xf>
    <xf numFmtId="4" fontId="30" fillId="2" borderId="4" xfId="0" applyNumberFormat="1" applyFont="1" applyFill="1" applyBorder="1" applyAlignment="1">
      <alignment horizontal="center"/>
    </xf>
    <xf numFmtId="4" fontId="32" fillId="0" borderId="4" xfId="0" applyNumberFormat="1" applyFont="1" applyBorder="1" applyAlignment="1">
      <alignment horizontal="center" vertical="center"/>
    </xf>
    <xf numFmtId="4" fontId="30" fillId="2" borderId="4" xfId="0" applyNumberFormat="1" applyFont="1" applyFill="1" applyBorder="1" applyAlignment="1">
      <alignment horizontal="center" vertical="center"/>
    </xf>
    <xf numFmtId="4" fontId="22" fillId="2" borderId="4" xfId="3" applyNumberFormat="1" applyFont="1" applyFill="1" applyBorder="1" applyAlignment="1" applyProtection="1">
      <alignment horizontal="center" vertical="center"/>
      <protection locked="0"/>
    </xf>
    <xf numFmtId="0" fontId="20" fillId="0" borderId="4" xfId="0" applyFont="1" applyBorder="1" applyAlignment="1">
      <alignment horizontal="justify" vertical="center"/>
    </xf>
    <xf numFmtId="10" fontId="32" fillId="4" borderId="4" xfId="0" applyNumberFormat="1" applyFont="1" applyFill="1" applyBorder="1" applyAlignment="1">
      <alignment horizontal="center"/>
    </xf>
    <xf numFmtId="3" fontId="32" fillId="0" borderId="4" xfId="0" applyNumberFormat="1" applyFont="1" applyBorder="1" applyAlignment="1">
      <alignment horizontal="center"/>
    </xf>
    <xf numFmtId="3" fontId="32" fillId="0" borderId="0" xfId="0" applyNumberFormat="1" applyFont="1" applyAlignment="1">
      <alignment horizontal="left" vertical="distributed"/>
    </xf>
    <xf numFmtId="0" fontId="27" fillId="0" borderId="0" xfId="3" applyFont="1" applyAlignment="1">
      <alignment vertical="distributed"/>
    </xf>
    <xf numFmtId="0" fontId="84" fillId="0" borderId="0" xfId="0" applyFont="1" applyAlignment="1">
      <alignment horizontal="left"/>
    </xf>
    <xf numFmtId="0" fontId="14" fillId="0" borderId="0" xfId="0" applyFont="1" applyAlignment="1">
      <alignment horizontal="left" vertical="distributed"/>
    </xf>
    <xf numFmtId="0" fontId="69" fillId="0" borderId="11" xfId="0" applyFont="1" applyBorder="1" applyAlignment="1">
      <alignment horizontal="left" vertical="distributed"/>
    </xf>
    <xf numFmtId="0" fontId="69"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6" fillId="0" borderId="8" xfId="0" applyFont="1" applyBorder="1" applyAlignment="1">
      <alignment horizontal="left" vertical="distributed" wrapText="1"/>
    </xf>
    <xf numFmtId="0" fontId="26" fillId="0" borderId="8" xfId="0" applyFont="1" applyBorder="1" applyAlignment="1">
      <alignment horizontal="left" vertical="distributed"/>
    </xf>
    <xf numFmtId="0" fontId="26" fillId="0" borderId="9" xfId="0" applyFont="1" applyBorder="1" applyAlignment="1">
      <alignment horizontal="left" vertical="distributed"/>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0" fontId="20" fillId="0" borderId="4" xfId="3" applyFont="1" applyBorder="1" applyAlignment="1">
      <alignment horizontal="left" vertical="distributed"/>
    </xf>
    <xf numFmtId="0" fontId="22"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10" fontId="102" fillId="0" borderId="5" xfId="3" applyNumberFormat="1" applyFont="1" applyBorder="1" applyAlignment="1">
      <alignment horizontal="center" vertical="center"/>
    </xf>
    <xf numFmtId="10" fontId="102" fillId="0" borderId="10" xfId="3" applyNumberFormat="1" applyFont="1" applyBorder="1" applyAlignment="1">
      <alignment horizontal="center" vertical="center"/>
    </xf>
    <xf numFmtId="10" fontId="102" fillId="0" borderId="6" xfId="3" applyNumberFormat="1" applyFont="1" applyBorder="1" applyAlignment="1">
      <alignment horizontal="center" vertical="center"/>
    </xf>
    <xf numFmtId="4" fontId="20" fillId="0" borderId="5" xfId="3" applyNumberFormat="1" applyFont="1" applyBorder="1" applyAlignment="1">
      <alignment horizontal="center" vertical="center" wrapText="1"/>
    </xf>
    <xf numFmtId="4" fontId="20" fillId="0" borderId="10" xfId="3" applyNumberFormat="1" applyFont="1" applyBorder="1" applyAlignment="1">
      <alignment horizontal="center" vertical="center" wrapText="1"/>
    </xf>
    <xf numFmtId="4" fontId="20" fillId="0" borderId="6" xfId="3" applyNumberFormat="1" applyFont="1" applyBorder="1" applyAlignment="1">
      <alignment horizontal="center" vertical="center" wrapText="1"/>
    </xf>
    <xf numFmtId="0" fontId="107" fillId="0" borderId="0" xfId="3" applyFont="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94" fillId="0" borderId="4" xfId="3" applyFont="1" applyBorder="1" applyAlignment="1">
      <alignment horizontal="center" vertical="center"/>
    </xf>
    <xf numFmtId="0" fontId="20" fillId="0" borderId="4" xfId="0" applyFont="1" applyBorder="1" applyAlignment="1">
      <alignment vertical="center"/>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107"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6" xfId="0" applyFont="1" applyBorder="1" applyAlignment="1">
      <alignment horizontal="center" vertical="center"/>
    </xf>
    <xf numFmtId="0" fontId="20" fillId="0" borderId="45" xfId="0" applyFont="1" applyBorder="1" applyAlignment="1">
      <alignment horizontal="center" vertical="center"/>
    </xf>
    <xf numFmtId="0" fontId="20" fillId="0" borderId="30" xfId="0" applyFont="1" applyBorder="1" applyAlignment="1">
      <alignment horizontal="center" vertical="center"/>
    </xf>
    <xf numFmtId="0" fontId="20" fillId="0" borderId="34" xfId="0" applyFont="1" applyBorder="1" applyAlignment="1">
      <alignment horizontal="center" vertical="center"/>
    </xf>
    <xf numFmtId="0" fontId="84" fillId="0" borderId="0" xfId="0" applyFont="1" applyAlignment="1">
      <alignment horizontal="left"/>
    </xf>
    <xf numFmtId="0" fontId="20" fillId="0" borderId="11" xfId="0" applyFont="1" applyBorder="1" applyAlignment="1">
      <alignment vertical="center"/>
    </xf>
    <xf numFmtId="0" fontId="20" fillId="0" borderId="12" xfId="0" applyFont="1" applyBorder="1" applyAlignment="1">
      <alignment vertical="center"/>
    </xf>
    <xf numFmtId="4" fontId="30" fillId="0" borderId="4" xfId="0" applyNumberFormat="1" applyFont="1" applyBorder="1" applyAlignment="1">
      <alignment horizontal="center"/>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46" fillId="0" borderId="10" xfId="0" applyNumberFormat="1" applyFont="1" applyBorder="1" applyAlignment="1">
      <alignment horizontal="center"/>
    </xf>
    <xf numFmtId="4" fontId="46" fillId="0" borderId="6" xfId="0" applyNumberFormat="1" applyFont="1" applyBorder="1" applyAlignment="1">
      <alignment horizontal="center"/>
    </xf>
    <xf numFmtId="0" fontId="32" fillId="0" borderId="2" xfId="0" applyFont="1" applyBorder="1" applyAlignment="1">
      <alignment horizontal="left" vertical="justify" wrapText="1"/>
    </xf>
    <xf numFmtId="3" fontId="32" fillId="0" borderId="11" xfId="0" applyNumberFormat="1" applyFont="1" applyBorder="1" applyAlignment="1">
      <alignment horizontal="left"/>
    </xf>
    <xf numFmtId="3" fontId="32" fillId="0" borderId="1" xfId="0" applyNumberFormat="1" applyFont="1" applyBorder="1" applyAlignment="1">
      <alignment horizontal="left"/>
    </xf>
    <xf numFmtId="3" fontId="32"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0" fontId="85" fillId="0" borderId="0" xfId="0" applyFont="1" applyAlignment="1">
      <alignment horizontal="left" vertical="distributed" wrapText="1"/>
    </xf>
    <xf numFmtId="0" fontId="29"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86" fillId="0" borderId="23" xfId="0" applyNumberFormat="1" applyFont="1" applyBorder="1" applyAlignment="1">
      <alignment horizontal="left" vertical="distributed"/>
    </xf>
    <xf numFmtId="3" fontId="86" fillId="0" borderId="3" xfId="0" applyNumberFormat="1" applyFont="1" applyBorder="1" applyAlignment="1">
      <alignment horizontal="left" vertical="distributed"/>
    </xf>
    <xf numFmtId="0" fontId="107"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4"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58" fillId="0" borderId="1" xfId="0" applyNumberFormat="1" applyFont="1" applyBorder="1" applyAlignment="1">
      <alignment horizontal="center" vertical="center" wrapText="1"/>
    </xf>
    <xf numFmtId="0" fontId="27" fillId="0" borderId="13" xfId="0" applyFont="1" applyBorder="1" applyAlignment="1">
      <alignment horizontal="left" vertical="distributed"/>
    </xf>
    <xf numFmtId="0" fontId="27" fillId="0" borderId="15" xfId="0" applyFont="1" applyBorder="1" applyAlignment="1">
      <alignment horizontal="left" vertical="distributed"/>
    </xf>
    <xf numFmtId="0" fontId="27" fillId="0" borderId="14" xfId="0" applyFont="1" applyBorder="1" applyAlignment="1">
      <alignment horizontal="left" vertical="distributed"/>
    </xf>
    <xf numFmtId="0" fontId="79" fillId="6" borderId="25" xfId="0" applyFont="1" applyFill="1" applyBorder="1" applyAlignment="1">
      <alignment horizontal="center"/>
    </xf>
    <xf numFmtId="0" fontId="79" fillId="6" borderId="27" xfId="0" applyFont="1" applyFill="1" applyBorder="1" applyAlignment="1">
      <alignment horizontal="center"/>
    </xf>
    <xf numFmtId="0" fontId="45" fillId="0" borderId="25" xfId="0" applyFont="1" applyBorder="1" applyAlignment="1">
      <alignment horizontal="center"/>
    </xf>
    <xf numFmtId="0" fontId="45" fillId="0" borderId="26" xfId="0" applyFont="1" applyBorder="1" applyAlignment="1">
      <alignment horizontal="center"/>
    </xf>
    <xf numFmtId="0" fontId="79" fillId="6" borderId="24" xfId="0" applyFont="1" applyFill="1" applyBorder="1" applyAlignment="1">
      <alignment horizontal="center"/>
    </xf>
    <xf numFmtId="0" fontId="79" fillId="6" borderId="42" xfId="0" applyFont="1" applyFill="1" applyBorder="1" applyAlignment="1">
      <alignment horizontal="center"/>
    </xf>
    <xf numFmtId="0" fontId="80" fillId="0" borderId="0" xfId="0" applyFont="1" applyAlignment="1">
      <alignment horizontal="center"/>
    </xf>
    <xf numFmtId="0" fontId="30" fillId="0" borderId="0" xfId="0" applyFont="1" applyAlignment="1">
      <alignment horizontal="left" vertical="center" wrapText="1"/>
    </xf>
    <xf numFmtId="0" fontId="77" fillId="0" borderId="0" xfId="0" applyFont="1" applyAlignment="1">
      <alignment horizontal="left" wrapText="1"/>
    </xf>
    <xf numFmtId="3" fontId="25" fillId="0" borderId="0" xfId="0" applyNumberFormat="1" applyFont="1" applyAlignment="1">
      <alignment horizontal="left" vertical="distributed"/>
    </xf>
    <xf numFmtId="3" fontId="30" fillId="0" borderId="0" xfId="0" applyNumberFormat="1" applyFont="1" applyAlignment="1">
      <alignment horizontal="left" vertical="distributed"/>
    </xf>
    <xf numFmtId="0" fontId="32" fillId="0" borderId="0" xfId="0" applyFont="1" applyAlignment="1">
      <alignment horizontal="left" vertical="center" wrapText="1"/>
    </xf>
    <xf numFmtId="0" fontId="21"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9" fillId="5" borderId="0" xfId="0" applyFont="1" applyFill="1" applyAlignment="1">
      <alignment horizontal="left" vertical="distributed"/>
    </xf>
    <xf numFmtId="0" fontId="0" fillId="5" borderId="0" xfId="0" applyFill="1" applyAlignment="1">
      <alignment horizontal="left" vertical="distributed"/>
    </xf>
    <xf numFmtId="4" fontId="69"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69"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zica/Downloads/Anexa%2013%20a%20Macheta%20privind%20analiza%20si%20prev%20fin%20regenerare%20urbana%20%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Buget cerere"/>
      <sheetName val="Deviz general"/>
      <sheetName val="Deviz act A"/>
      <sheetName val="Deviz act B"/>
      <sheetName val="Deviz Act C"/>
      <sheetName val="Deviz auxiliare 1"/>
      <sheetName val="Deviz auxiliare 2"/>
      <sheetName val="Investitie"/>
      <sheetName val="Proiectii financiare_V,Ch act"/>
      <sheetName val="Proiectii financiare marginale"/>
      <sheetName val="Rentabilitate investitie"/>
      <sheetName val="Sustenabilitate proiect"/>
      <sheetName val="calc val rezid"/>
    </sheetNames>
    <sheetDataSet>
      <sheetData sheetId="0"/>
      <sheetData sheetId="1">
        <row r="9">
          <cell r="C9" t="str">
            <v>Baza</v>
          </cell>
          <cell r="D9" t="str">
            <v>TVA eligibila</v>
          </cell>
          <cell r="F9" t="str">
            <v>Baza</v>
          </cell>
          <cell r="G9" t="str">
            <v>TVA ne-eligibilă</v>
          </cell>
        </row>
        <row r="10">
          <cell r="A10">
            <v>1</v>
          </cell>
          <cell r="B10">
            <v>2</v>
          </cell>
        </row>
        <row r="11">
          <cell r="A11">
            <v>1</v>
          </cell>
          <cell r="B11" t="str">
            <v>CAPITOL 1 Cheltuieli pentru obținerea si amenajarea terenului</v>
          </cell>
        </row>
        <row r="12">
          <cell r="A12" t="str">
            <v>1.1.</v>
          </cell>
          <cell r="B12" t="str">
            <v>Obtinerea terenului</v>
          </cell>
        </row>
        <row r="13">
          <cell r="A13" t="str">
            <v>1.2.</v>
          </cell>
          <cell r="B13" t="str">
            <v>Amenajarea terenului</v>
          </cell>
        </row>
        <row r="14">
          <cell r="B14" t="str">
            <v>Amenajari pentru protectia mediului si aducerea la starea initiala</v>
          </cell>
        </row>
        <row r="15">
          <cell r="A15" t="str">
            <v>1.4.</v>
          </cell>
          <cell r="B15" t="str">
            <v>Cheltuieli pentru relocarea/protecția utilităților</v>
          </cell>
          <cell r="C15">
            <v>0</v>
          </cell>
          <cell r="D15">
            <v>0</v>
          </cell>
          <cell r="E15">
            <v>0</v>
          </cell>
          <cell r="F15">
            <v>0</v>
          </cell>
          <cell r="G15">
            <v>0</v>
          </cell>
          <cell r="H15">
            <v>0</v>
          </cell>
          <cell r="I15">
            <v>0</v>
          </cell>
        </row>
        <row r="16">
          <cell r="B16" t="str">
            <v>TOTAL CAPITOL 1</v>
          </cell>
        </row>
        <row r="17">
          <cell r="B17" t="str">
            <v>CAPITOL 2 Cheltuieli pt asigurarea utilităţilor necesare obiectivului</v>
          </cell>
        </row>
        <row r="18">
          <cell r="A18" t="str">
            <v>2.1</v>
          </cell>
          <cell r="B18" t="str">
            <v>Cheltuieli pentru asigurarea utilitatilor necesare obiectivului</v>
          </cell>
          <cell r="C18">
            <v>0</v>
          </cell>
          <cell r="D18">
            <v>0</v>
          </cell>
          <cell r="E18">
            <v>0</v>
          </cell>
          <cell r="F18">
            <v>0</v>
          </cell>
          <cell r="G18">
            <v>0</v>
          </cell>
          <cell r="H18">
            <v>0</v>
          </cell>
          <cell r="I18">
            <v>0</v>
          </cell>
        </row>
        <row r="19">
          <cell r="B19" t="str">
            <v> TOTAL CAPITOL 2</v>
          </cell>
        </row>
        <row r="20">
          <cell r="A20" t="str">
            <v>3</v>
          </cell>
          <cell r="B20" t="str">
            <v>CAPITOL 3 Cheltuieli pentru proiectare și asistență tehnică</v>
          </cell>
        </row>
        <row r="21">
          <cell r="A21" t="str">
            <v>3.1</v>
          </cell>
          <cell r="B21" t="str">
            <v>Studii  (Studii de teren; Raport privind impactul asupra mediului; Alte studii specifice)</v>
          </cell>
        </row>
        <row r="22">
          <cell r="A22" t="str">
            <v>3.2</v>
          </cell>
          <cell r="B22" t="str">
            <v>Cheltuieli pentru obținere de avize, acorduri si autorizații</v>
          </cell>
        </row>
        <row r="23">
          <cell r="A23" t="str">
            <v>3.3</v>
          </cell>
          <cell r="B23" t="str">
            <v>Expertiza tehnica</v>
          </cell>
        </row>
        <row r="24">
          <cell r="A24" t="str">
            <v>3.4</v>
          </cell>
          <cell r="B24" t="str">
            <v>CertificareaCertificarea performanţei energetice şi auditul energetic al clădirilor</v>
          </cell>
        </row>
        <row r="25">
          <cell r="A25" t="str">
            <v>3.5</v>
          </cell>
          <cell r="B25" t="str">
            <v>Proiectare</v>
          </cell>
        </row>
        <row r="26">
          <cell r="A26" t="str">
            <v>3.6</v>
          </cell>
          <cell r="B26" t="str">
            <v>Elaborare proceduri atribuire</v>
          </cell>
        </row>
        <row r="27">
          <cell r="A27" t="str">
            <v>3.7</v>
          </cell>
          <cell r="B27" t="str">
            <v>Consultanţă</v>
          </cell>
        </row>
        <row r="28">
          <cell r="A28" t="str">
            <v>3.7.1</v>
          </cell>
          <cell r="B28" t="str">
            <v>Managementul de pManagementul de proiect pentru obiectivul de investiţii</v>
          </cell>
        </row>
        <row r="29">
          <cell r="A29" t="str">
            <v>3.7.2</v>
          </cell>
          <cell r="B29" t="str">
            <v>Auditul financiar</v>
          </cell>
        </row>
        <row r="30">
          <cell r="A30" t="str">
            <v>3.8</v>
          </cell>
          <cell r="B30" t="str">
            <v>Asistenţă tehnică</v>
          </cell>
        </row>
        <row r="32">
          <cell r="B32" t="str">
            <v>Dirigenţie de şantier</v>
          </cell>
        </row>
        <row r="33">
          <cell r="A33" t="str">
            <v>3.8.3</v>
          </cell>
          <cell r="B33" t="str">
            <v>Coordonator în materie de securitate şi sănătate - conform Hotărârii Guvernului nr. 300/2006, cu modificările şi completările ulterioare</v>
          </cell>
          <cell r="C33">
            <v>0</v>
          </cell>
          <cell r="D33">
            <v>0</v>
          </cell>
          <cell r="E33">
            <v>0</v>
          </cell>
          <cell r="F33">
            <v>0</v>
          </cell>
          <cell r="G33">
            <v>0</v>
          </cell>
          <cell r="H33">
            <v>0</v>
          </cell>
          <cell r="I33">
            <v>0</v>
          </cell>
        </row>
        <row r="35">
          <cell r="A35">
            <v>4</v>
          </cell>
          <cell r="B35" t="str">
            <v>CAPITOLUL 4 Cheltuieli pentru investiţia de bază</v>
          </cell>
        </row>
        <row r="36">
          <cell r="B36" t="str">
            <v>ACTIVITATI DIRECTE</v>
          </cell>
        </row>
        <row r="37">
          <cell r="A37" t="str">
            <v>4.1</v>
          </cell>
          <cell r="B37" t="str">
            <v>Construcţii şi instalaţii</v>
          </cell>
        </row>
        <row r="38">
          <cell r="A38" t="str">
            <v>4.2</v>
          </cell>
          <cell r="B38" t="str">
            <v>Montaj utilaje, echipamente tehnologice și funcționale</v>
          </cell>
        </row>
        <row r="39">
          <cell r="A39" t="str">
            <v>4.3</v>
          </cell>
          <cell r="B39" t="str">
            <v>Utilaje, echipamente tehnologice şi funcționale care necesită  montaj</v>
          </cell>
        </row>
        <row r="40">
          <cell r="A40" t="str">
            <v>4.4</v>
          </cell>
          <cell r="B40" t="str">
            <v>Utilaje, echipamente tehnologice şi funcționale care nu necesită montaj și echipamente de transport</v>
          </cell>
        </row>
        <row r="45">
          <cell r="B45" t="str">
            <v>− Cheltuieli cu reabilitarea/modernizarea străzilor urbane,                                      Cheltuieli cu modernizarea străzilor la principalele obiective turistice; 
− Cheltuieli cu relocarea și modernizarea reţelelor de utilități publice (apă, canalizare, electricitate, telefonie) care sunt amplasate în corpul terenului obiect al investiției;
− Cheltuieli cu construirea/extinderea sistemelor de supraveghere video prin instalare de sisteme de supraveghere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v>
          </cell>
        </row>
        <row r="46">
          <cell r="B46" t="str">
            <v>TOTAL ACTIVITATI AUXILIARE INVESTITIE DE BAZA</v>
          </cell>
          <cell r="C46">
            <v>0</v>
          </cell>
          <cell r="D46">
            <v>0</v>
          </cell>
          <cell r="E46">
            <v>0</v>
          </cell>
          <cell r="F46">
            <v>0</v>
          </cell>
          <cell r="G46">
            <v>0</v>
          </cell>
          <cell r="H46">
            <v>0</v>
          </cell>
          <cell r="I46">
            <v>0</v>
          </cell>
        </row>
        <row r="47">
          <cell r="B47" t="str">
            <v>TOTAL CAPITOL 4</v>
          </cell>
        </row>
        <row r="48">
          <cell r="A48" t="str">
            <v>5</v>
          </cell>
          <cell r="B48" t="str">
            <v>CAPITOLUL 5   Alte cheltuieli</v>
          </cell>
        </row>
        <row r="49">
          <cell r="A49" t="str">
            <v>5.1.</v>
          </cell>
          <cell r="B49" t="str">
            <v>Organizare de șantier</v>
          </cell>
        </row>
        <row r="50">
          <cell r="A50" t="str">
            <v>5.1.1</v>
          </cell>
          <cell r="B50" t="str">
            <v>Lucrari de constructii si instalatii aferente organizarii de santier</v>
          </cell>
        </row>
        <row r="51">
          <cell r="A51" t="str">
            <v>5.1.2</v>
          </cell>
          <cell r="B51" t="str">
            <v>Cheltuieli conexe organizării de şantier</v>
          </cell>
        </row>
        <row r="52">
          <cell r="A52" t="str">
            <v>5.2</v>
          </cell>
          <cell r="B52" t="str">
            <v>Comisioane, cote, taxe ( cheltuieli eligibile sunt cele aferente liniilor 5.2.2, 5.2.3, 5.2.4 si 5.2.5 din Devizul general, Cheltuielile aferente liniei 5.2.1 din devizul general este cheltuiala neeligibila)</v>
          </cell>
        </row>
        <row r="53">
          <cell r="B53" t="str">
            <v>Cheltuieli diverse și neprevăzute</v>
          </cell>
          <cell r="I53">
            <v>0</v>
          </cell>
        </row>
        <row r="54">
          <cell r="A54" t="str">
            <v>5.4</v>
          </cell>
          <cell r="B54" t="str">
            <v>Cheltuieli pentru informare şi publicitate</v>
          </cell>
          <cell r="C54" t="str">
            <v>N/A</v>
          </cell>
          <cell r="D54" t="str">
            <v>N/A</v>
          </cell>
          <cell r="E54" t="str">
            <v>N/A</v>
          </cell>
          <cell r="F54" t="str">
            <v>N/A</v>
          </cell>
          <cell r="G54" t="str">
            <v>N/A</v>
          </cell>
          <cell r="H54" t="str">
            <v>N/A</v>
          </cell>
          <cell r="I54" t="str">
            <v>N/A</v>
          </cell>
        </row>
        <row r="55">
          <cell r="B55" t="str">
            <v>TOTAL CAPITOL 5</v>
          </cell>
        </row>
        <row r="56">
          <cell r="A56" t="str">
            <v>6</v>
          </cell>
          <cell r="B56" t="str">
            <v>CAPITOLUL 6 Cheltuieli pentru probe tehnologice şi teste</v>
          </cell>
        </row>
        <row r="57">
          <cell r="B57" t="str">
            <v>Pregătirea personalului de exploatare</v>
          </cell>
          <cell r="I57">
            <v>0</v>
          </cell>
          <cell r="J57" t="str">
            <v>Cheltuiala neeligibila</v>
          </cell>
        </row>
        <row r="62">
          <cell r="A62" t="str">
            <v>7.2</v>
          </cell>
          <cell r="B62" t="str">
            <v>Cheltuieli pentru constituirea rezervei de implementare pentru ajustarea de preţ</v>
          </cell>
        </row>
        <row r="63">
          <cell r="B63" t="str">
            <v>TOTAL CAPITOL 7</v>
          </cell>
        </row>
        <row r="64">
          <cell r="A64">
            <v>8</v>
          </cell>
          <cell r="B64" t="str">
            <v>CAPITOLUL 8 Alte cheltuieli pentru implementarea proiectului</v>
          </cell>
        </row>
        <row r="65">
          <cell r="B65" t="str">
            <v>Cheltuieli aferente activităților de promovarea dezvoltării economice, integrarea și inovarea socială în conexiune cu  infrastructura care face obiectul cererii de finanțare</v>
          </cell>
        </row>
        <row r="69">
          <cell r="B69" t="str">
            <v>Organizarea procedurilor de achiziție, Consultanţă, Cheltuieli pentru informare şi publicitate, Cheltuieli cu salarii/sporuri/majorări salariale, impozitele şi contribuţiile aferente, cu personalul responsabil de operarea/administrarea proiectului, Cheltuieli administrative</v>
          </cell>
          <cell r="I69">
            <v>0</v>
          </cell>
        </row>
        <row r="79">
          <cell r="A79" t="str">
            <v>NR. CRT.</v>
          </cell>
          <cell r="B79" t="str">
            <v>SURSE DE FINANŢARE</v>
          </cell>
        </row>
        <row r="80">
          <cell r="A80" t="str">
            <v>I</v>
          </cell>
          <cell r="B80" t="str">
            <v>Valoarea totală a cererii de finantare, din care :</v>
          </cell>
          <cell r="C80">
            <v>0</v>
          </cell>
        </row>
        <row r="81">
          <cell r="A81" t="str">
            <v>a.</v>
          </cell>
          <cell r="B81" t="str">
            <v>Valoarea totala neeligibilă, inclusiv TVA aferent</v>
          </cell>
          <cell r="C81">
            <v>0</v>
          </cell>
        </row>
        <row r="82">
          <cell r="A82" t="str">
            <v>b.</v>
          </cell>
          <cell r="B82" t="str">
            <v>Valoarea totala eligibilă, inclusiv TVA aferent</v>
          </cell>
          <cell r="C82">
            <v>0</v>
          </cell>
        </row>
        <row r="83">
          <cell r="A83" t="str">
            <v>II</v>
          </cell>
          <cell r="B83" t="str">
            <v>Contribuţia proprie, din care :</v>
          </cell>
          <cell r="C83">
            <v>0</v>
          </cell>
        </row>
        <row r="84">
          <cell r="A84" t="str">
            <v>a.</v>
          </cell>
          <cell r="B84" t="str">
            <v>Contribuţia solicitantului la cheltuieli eligibile , inclusiv TVA aferent</v>
          </cell>
          <cell r="C84">
            <v>0</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7"/>
  <sheetViews>
    <sheetView tabSelected="1" workbookViewId="0">
      <selection activeCell="D5" sqref="D5"/>
    </sheetView>
  </sheetViews>
  <sheetFormatPr defaultColWidth="9.140625" defaultRowHeight="15.75" x14ac:dyDescent="0.25"/>
  <cols>
    <col min="1" max="1" width="44.5703125" style="3" customWidth="1"/>
    <col min="2" max="2" width="91.140625" style="3" customWidth="1"/>
  </cols>
  <sheetData>
    <row r="1" spans="1:2" s="1" customFormat="1" ht="136.15" customHeight="1" x14ac:dyDescent="0.2">
      <c r="A1" s="482" t="s">
        <v>427</v>
      </c>
      <c r="B1" s="482"/>
    </row>
    <row r="2" spans="1:2" s="1" customFormat="1" ht="15.75" customHeight="1" x14ac:dyDescent="0.2">
      <c r="A2" s="481" t="s">
        <v>455</v>
      </c>
      <c r="B2" s="481"/>
    </row>
    <row r="3" spans="1:2" ht="15.75" customHeight="1" x14ac:dyDescent="0.25">
      <c r="A3" s="2"/>
      <c r="B3" s="2"/>
    </row>
    <row r="4" spans="1:2" ht="15.75" customHeight="1" x14ac:dyDescent="0.25">
      <c r="A4" s="310" t="s">
        <v>0</v>
      </c>
      <c r="B4" s="311" t="s">
        <v>1</v>
      </c>
    </row>
    <row r="5" spans="1:2" ht="34.15" customHeight="1" x14ac:dyDescent="0.25">
      <c r="A5" s="312"/>
      <c r="B5" s="485" t="s">
        <v>507</v>
      </c>
    </row>
    <row r="6" spans="1:2" ht="60.6" customHeight="1" x14ac:dyDescent="0.25">
      <c r="A6" s="312"/>
      <c r="B6" s="486"/>
    </row>
    <row r="7" spans="1:2" ht="38.450000000000003" customHeight="1" x14ac:dyDescent="0.25">
      <c r="A7" s="312"/>
      <c r="B7" s="486"/>
    </row>
    <row r="8" spans="1:2" ht="105" customHeight="1" x14ac:dyDescent="0.25">
      <c r="A8" s="312"/>
      <c r="B8" s="486"/>
    </row>
    <row r="9" spans="1:2" ht="131.44999999999999" customHeight="1" x14ac:dyDescent="0.25">
      <c r="A9" s="312"/>
      <c r="B9" s="486"/>
    </row>
    <row r="10" spans="1:2" ht="21.6" customHeight="1" x14ac:dyDescent="0.25">
      <c r="A10" s="312"/>
      <c r="B10" s="486"/>
    </row>
    <row r="11" spans="1:2" ht="66.599999999999994" customHeight="1" x14ac:dyDescent="0.25">
      <c r="A11" s="312"/>
      <c r="B11" s="486"/>
    </row>
    <row r="12" spans="1:2" ht="124.9" customHeight="1" x14ac:dyDescent="0.25">
      <c r="A12" s="312"/>
      <c r="B12" s="486"/>
    </row>
    <row r="13" spans="1:2" ht="50.45" customHeight="1" x14ac:dyDescent="0.25">
      <c r="A13" s="312"/>
      <c r="B13" s="486"/>
    </row>
    <row r="14" spans="1:2" ht="47.45" customHeight="1" x14ac:dyDescent="0.25">
      <c r="A14" s="312"/>
      <c r="B14" s="486"/>
    </row>
    <row r="15" spans="1:2" ht="52.15" customHeight="1" x14ac:dyDescent="0.25">
      <c r="A15" s="312"/>
      <c r="B15" s="487"/>
    </row>
    <row r="16" spans="1:2" ht="32.25" customHeight="1" x14ac:dyDescent="0.25">
      <c r="A16" s="478"/>
      <c r="B16" s="479"/>
    </row>
    <row r="17" spans="1:3" x14ac:dyDescent="0.25">
      <c r="A17" s="480" t="s">
        <v>2</v>
      </c>
      <c r="B17" s="480"/>
    </row>
    <row r="18" spans="1:3" ht="105" customHeight="1" x14ac:dyDescent="0.25">
      <c r="A18" s="483" t="s">
        <v>308</v>
      </c>
      <c r="B18" s="484"/>
      <c r="C18" s="4"/>
    </row>
    <row r="19" spans="1:3" ht="15.6" customHeight="1" x14ac:dyDescent="0.25">
      <c r="A19" s="309"/>
      <c r="B19" s="309"/>
      <c r="C19" s="4"/>
    </row>
    <row r="20" spans="1:3" ht="15.75" customHeight="1" x14ac:dyDescent="0.25">
      <c r="A20" s="480" t="s">
        <v>3</v>
      </c>
      <c r="B20" s="480"/>
    </row>
    <row r="21" spans="1:3" ht="15.75" customHeight="1" x14ac:dyDescent="0.25">
      <c r="A21" s="480" t="s">
        <v>4</v>
      </c>
      <c r="B21" s="480"/>
    </row>
    <row r="22" spans="1:3" ht="33" customHeight="1" x14ac:dyDescent="0.25">
      <c r="A22" s="480" t="s">
        <v>5</v>
      </c>
      <c r="B22" s="480"/>
    </row>
    <row r="23" spans="1:3" ht="15.75" customHeight="1" x14ac:dyDescent="0.25">
      <c r="A23" s="481" t="s">
        <v>6</v>
      </c>
      <c r="B23" s="481"/>
    </row>
    <row r="24" spans="1:3" ht="15.75" customHeight="1" x14ac:dyDescent="0.25">
      <c r="A24" s="481" t="s">
        <v>7</v>
      </c>
      <c r="B24" s="481"/>
    </row>
    <row r="26" spans="1:3" x14ac:dyDescent="0.25">
      <c r="A26" s="3" t="s">
        <v>8</v>
      </c>
    </row>
    <row r="28" spans="1:3" ht="18.75" x14ac:dyDescent="0.25">
      <c r="A28" s="5" t="s">
        <v>9</v>
      </c>
    </row>
    <row r="29" spans="1:3" ht="31.5" customHeight="1" x14ac:dyDescent="0.25">
      <c r="A29" s="308" t="s">
        <v>10</v>
      </c>
      <c r="B29" s="7" t="s">
        <v>11</v>
      </c>
    </row>
    <row r="30" spans="1:3" ht="48" customHeight="1" x14ac:dyDescent="0.25">
      <c r="A30" s="308" t="s">
        <v>12</v>
      </c>
      <c r="B30" s="8" t="s">
        <v>13</v>
      </c>
    </row>
    <row r="31" spans="1:3" ht="47.25" x14ac:dyDescent="0.25">
      <c r="A31" s="307" t="s">
        <v>14</v>
      </c>
      <c r="B31" s="8" t="s">
        <v>15</v>
      </c>
    </row>
    <row r="32" spans="1:3" x14ac:dyDescent="0.25">
      <c r="A32" s="307" t="s">
        <v>302</v>
      </c>
      <c r="B32" s="7" t="s">
        <v>16</v>
      </c>
    </row>
    <row r="33" spans="1:2" x14ac:dyDescent="0.25">
      <c r="A33" s="307" t="s">
        <v>17</v>
      </c>
      <c r="B33" s="7" t="s">
        <v>18</v>
      </c>
    </row>
    <row r="34" spans="1:2" ht="31.5" x14ac:dyDescent="0.25">
      <c r="A34" s="322" t="s">
        <v>331</v>
      </c>
      <c r="B34" s="7" t="s">
        <v>454</v>
      </c>
    </row>
    <row r="35" spans="1:2" x14ac:dyDescent="0.25">
      <c r="A35" s="9"/>
    </row>
    <row r="36" spans="1:2" ht="18.75" x14ac:dyDescent="0.25">
      <c r="A36" s="5" t="s">
        <v>19</v>
      </c>
    </row>
    <row r="37" spans="1:2" ht="47.25" hidden="1" x14ac:dyDescent="0.25">
      <c r="A37" s="6" t="s">
        <v>20</v>
      </c>
      <c r="B37" s="10" t="s">
        <v>21</v>
      </c>
    </row>
    <row r="38" spans="1:2" ht="47.25" hidden="1" x14ac:dyDescent="0.25">
      <c r="A38" s="6" t="s">
        <v>22</v>
      </c>
      <c r="B38" s="8" t="s">
        <v>23</v>
      </c>
    </row>
    <row r="39" spans="1:2" ht="31.15" customHeight="1" x14ac:dyDescent="0.25">
      <c r="A39" s="307" t="s">
        <v>302</v>
      </c>
      <c r="B39" s="7" t="s">
        <v>24</v>
      </c>
    </row>
    <row r="40" spans="1:2" x14ac:dyDescent="0.25">
      <c r="A40" s="307" t="s">
        <v>17</v>
      </c>
      <c r="B40" s="7" t="s">
        <v>18</v>
      </c>
    </row>
    <row r="41" spans="1:2" x14ac:dyDescent="0.25">
      <c r="A41" s="11"/>
    </row>
    <row r="46" spans="1:2" ht="31.15" customHeight="1" x14ac:dyDescent="0.25">
      <c r="A46" s="477" t="s">
        <v>25</v>
      </c>
      <c r="B46" s="477"/>
    </row>
    <row r="47" spans="1:2" ht="35.450000000000003" customHeight="1" x14ac:dyDescent="0.25">
      <c r="A47" s="477" t="s">
        <v>26</v>
      </c>
      <c r="B47" s="477"/>
    </row>
  </sheetData>
  <mergeCells count="13">
    <mergeCell ref="A1:B1"/>
    <mergeCell ref="A2:B2"/>
    <mergeCell ref="A17:B17"/>
    <mergeCell ref="A18:B18"/>
    <mergeCell ref="A20:B20"/>
    <mergeCell ref="B5:B15"/>
    <mergeCell ref="A46:B46"/>
    <mergeCell ref="A47:B47"/>
    <mergeCell ref="A16:B16"/>
    <mergeCell ref="A22:B22"/>
    <mergeCell ref="A23:B23"/>
    <mergeCell ref="A24:B24"/>
    <mergeCell ref="A21:B21"/>
  </mergeCells>
  <hyperlinks>
    <hyperlink ref="A37" location="'3 Analiza financiara-indicatori'!A1" display="3 Analiza financiara - indicatori" xr:uid="{00000000-0004-0000-0000-000000000000}"/>
    <hyperlink ref="A38" location="'4 Risc beneficiar'!A1" display="4 Risc beneficiar" xr:uid="{00000000-0004-0000-0000-000001000000}"/>
    <hyperlink ref="A29" location="'Buget cerere'!A1" display="Buget cerere" xr:uid="{00000000-0004-0000-0000-000002000000}"/>
    <hyperlink ref="A30" location="Investitie!A1" display=" Investitie" xr:uid="{00000000-0004-0000-0000-000003000000}"/>
    <hyperlink ref="A31" location="'Proiectii financiare_V,Ch act'!A1" display="Proiectii financiare_V,Ch act" xr:uid="{00000000-0004-0000-0000-000004000000}"/>
    <hyperlink ref="A32" location="'Proiectii financiare marginale'!A1" display="Proiectii financiare_marginal" xr:uid="{00000000-0004-0000-0000-000005000000}"/>
    <hyperlink ref="A33" location="'Rentabilitate investitie'!A1" display="Rentabilitate investitie" xr:uid="{00000000-0004-0000-0000-000006000000}"/>
    <hyperlink ref="A39" location="'Proiectii financiare marginale'!A1" display="Proiectii financiare_marginale" xr:uid="{00000000-0004-0000-0000-000007000000}"/>
    <hyperlink ref="A40" location="'Rentabilitate investitie'!A1" display="Rentabilitate investitie" xr:uid="{00000000-0004-0000-0000-000008000000}"/>
    <hyperlink ref="A34"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O87"/>
  <sheetViews>
    <sheetView topLeftCell="A7" workbookViewId="0">
      <selection activeCell="E23" sqref="E23"/>
    </sheetView>
  </sheetViews>
  <sheetFormatPr defaultColWidth="8.85546875" defaultRowHeight="15" x14ac:dyDescent="0.25"/>
  <cols>
    <col min="1" max="1" width="33.7109375" style="234" customWidth="1"/>
    <col min="2" max="2" width="20.85546875" bestFit="1" customWidth="1"/>
    <col min="3" max="3" width="17.28515625" style="235" customWidth="1"/>
    <col min="4" max="4" width="16.5703125" style="235" customWidth="1"/>
    <col min="5" max="17" width="16.5703125" customWidth="1"/>
  </cols>
  <sheetData>
    <row r="1" spans="1:17" ht="33" customHeight="1" x14ac:dyDescent="0.3">
      <c r="A1" s="555" t="s">
        <v>489</v>
      </c>
      <c r="B1" s="555"/>
      <c r="C1" s="555"/>
      <c r="D1" s="555"/>
      <c r="E1" s="555"/>
      <c r="F1" s="555"/>
      <c r="G1" s="233"/>
      <c r="H1" s="233"/>
      <c r="I1" s="233"/>
      <c r="J1" s="233"/>
      <c r="K1" s="233"/>
      <c r="L1" s="233"/>
    </row>
    <row r="2" spans="1:17" ht="19.5" customHeight="1" x14ac:dyDescent="0.25">
      <c r="A2" s="572" t="s">
        <v>232</v>
      </c>
      <c r="B2" s="572"/>
      <c r="C2" s="572"/>
      <c r="D2" s="572"/>
      <c r="E2" s="572"/>
      <c r="F2" s="572"/>
      <c r="G2" s="572"/>
      <c r="H2" s="572"/>
      <c r="I2" s="572"/>
      <c r="J2" s="572"/>
      <c r="K2" s="572"/>
      <c r="L2" s="572"/>
    </row>
    <row r="4" spans="1:17" x14ac:dyDescent="0.25">
      <c r="A4" s="236" t="s">
        <v>233</v>
      </c>
      <c r="B4" s="237">
        <v>0.04</v>
      </c>
    </row>
    <row r="5" spans="1:17" s="240" customFormat="1" ht="13.5" x14ac:dyDescent="0.25">
      <c r="A5" s="205" t="s">
        <v>234</v>
      </c>
      <c r="B5" s="238" t="s">
        <v>33</v>
      </c>
      <c r="C5" s="239"/>
      <c r="D5" s="239">
        <v>1</v>
      </c>
      <c r="E5" s="239">
        <v>2</v>
      </c>
      <c r="F5" s="239">
        <v>3</v>
      </c>
      <c r="G5" s="239">
        <v>4</v>
      </c>
      <c r="H5" s="239">
        <v>5</v>
      </c>
      <c r="I5" s="239">
        <v>6</v>
      </c>
      <c r="J5" s="239">
        <v>7</v>
      </c>
      <c r="K5" s="239">
        <v>8</v>
      </c>
      <c r="L5" s="239">
        <v>9</v>
      </c>
      <c r="M5" s="239">
        <v>10</v>
      </c>
      <c r="N5" s="239">
        <v>11</v>
      </c>
      <c r="O5" s="239">
        <v>12</v>
      </c>
      <c r="P5" s="239">
        <v>13</v>
      </c>
      <c r="Q5" s="239">
        <v>14</v>
      </c>
    </row>
    <row r="6" spans="1:17" s="61" customFormat="1" x14ac:dyDescent="0.2">
      <c r="A6" s="241" t="s">
        <v>235</v>
      </c>
      <c r="B6" s="39">
        <f t="shared" ref="B6:B13" si="0">SUM(D6:Q6)</f>
        <v>0</v>
      </c>
      <c r="C6" s="92"/>
      <c r="D6" s="92">
        <f>'Proiectii financiare marginale'!D20-SUM('Proiectii financiare marginale'!D15:D16)</f>
        <v>0</v>
      </c>
      <c r="E6" s="92">
        <f>'Proiectii financiare marginale'!E20-SUM('Proiectii financiare marginale'!E15:E16)</f>
        <v>0</v>
      </c>
      <c r="F6" s="92">
        <f>'Proiectii financiare marginale'!F20-SUM('Proiectii financiare marginale'!F15:F16)</f>
        <v>0</v>
      </c>
      <c r="G6" s="92">
        <f>'Proiectii financiare marginale'!G20-SUM('Proiectii financiare marginale'!G15:G16)</f>
        <v>0</v>
      </c>
      <c r="H6" s="92">
        <f>'Proiectii financiare marginale'!H20-SUM('Proiectii financiare marginale'!H15:H16)</f>
        <v>0</v>
      </c>
      <c r="I6" s="92">
        <f>'Proiectii financiare marginale'!I20-SUM('Proiectii financiare marginale'!I15:I16)</f>
        <v>0</v>
      </c>
      <c r="J6" s="92">
        <f>'Proiectii financiare marginale'!J20-SUM('Proiectii financiare marginale'!J15:J16)</f>
        <v>0</v>
      </c>
      <c r="K6" s="92">
        <f>'Proiectii financiare marginale'!K20-SUM('Proiectii financiare marginale'!K15:K16)</f>
        <v>0</v>
      </c>
      <c r="L6" s="92">
        <f>'Proiectii financiare marginale'!L20-SUM('Proiectii financiare marginale'!L15:L16)</f>
        <v>0</v>
      </c>
      <c r="M6" s="92">
        <f>'Proiectii financiare marginale'!M20-SUM('Proiectii financiare marginale'!M15:M16)</f>
        <v>0</v>
      </c>
      <c r="N6" s="92">
        <f>'Proiectii financiare marginale'!N20-SUM('Proiectii financiare marginale'!N15:N16)</f>
        <v>0</v>
      </c>
      <c r="O6" s="92">
        <f>'Proiectii financiare marginale'!O20-SUM('Proiectii financiare marginale'!O15:O16)</f>
        <v>0</v>
      </c>
      <c r="P6" s="92">
        <f>'Proiectii financiare marginale'!P20-SUM('Proiectii financiare marginale'!P15:P16)</f>
        <v>0</v>
      </c>
      <c r="Q6" s="92">
        <f>'Proiectii financiare marginale'!Q20-SUM('Proiectii financiare marginale'!Q15:Q16)</f>
        <v>0</v>
      </c>
    </row>
    <row r="7" spans="1:17" s="61" customFormat="1" x14ac:dyDescent="0.2">
      <c r="A7" s="242" t="s">
        <v>236</v>
      </c>
      <c r="B7" s="39">
        <f t="shared" si="0"/>
        <v>0</v>
      </c>
      <c r="C7" s="243"/>
      <c r="D7" s="243"/>
      <c r="E7" s="243"/>
      <c r="F7" s="243"/>
      <c r="G7" s="243"/>
      <c r="H7" s="243"/>
      <c r="I7" s="243"/>
      <c r="J7" s="243"/>
      <c r="K7" s="243"/>
      <c r="L7" s="243"/>
      <c r="M7" s="243"/>
      <c r="N7" s="243"/>
      <c r="O7" s="243"/>
      <c r="P7" s="243"/>
      <c r="Q7" s="243">
        <f>O70</f>
        <v>0</v>
      </c>
    </row>
    <row r="8" spans="1:17" s="55" customFormat="1" x14ac:dyDescent="0.2">
      <c r="A8" s="244" t="s">
        <v>237</v>
      </c>
      <c r="B8" s="245">
        <f t="shared" si="0"/>
        <v>0</v>
      </c>
      <c r="C8" s="246"/>
      <c r="D8" s="246">
        <f>D6+D7</f>
        <v>0</v>
      </c>
      <c r="E8" s="246">
        <f t="shared" ref="E8:Q8" si="1">E6+E7</f>
        <v>0</v>
      </c>
      <c r="F8" s="246">
        <f t="shared" si="1"/>
        <v>0</v>
      </c>
      <c r="G8" s="246">
        <f t="shared" si="1"/>
        <v>0</v>
      </c>
      <c r="H8" s="246">
        <f t="shared" si="1"/>
        <v>0</v>
      </c>
      <c r="I8" s="246">
        <f t="shared" si="1"/>
        <v>0</v>
      </c>
      <c r="J8" s="246">
        <f t="shared" si="1"/>
        <v>0</v>
      </c>
      <c r="K8" s="246">
        <f t="shared" si="1"/>
        <v>0</v>
      </c>
      <c r="L8" s="246">
        <f t="shared" si="1"/>
        <v>0</v>
      </c>
      <c r="M8" s="246">
        <f t="shared" si="1"/>
        <v>0</v>
      </c>
      <c r="N8" s="246">
        <f t="shared" si="1"/>
        <v>0</v>
      </c>
      <c r="O8" s="246">
        <f t="shared" si="1"/>
        <v>0</v>
      </c>
      <c r="P8" s="246">
        <f t="shared" si="1"/>
        <v>0</v>
      </c>
      <c r="Q8" s="246">
        <f t="shared" si="1"/>
        <v>0</v>
      </c>
    </row>
    <row r="9" spans="1:17" s="61" customFormat="1" x14ac:dyDescent="0.2">
      <c r="A9" s="241" t="s">
        <v>238</v>
      </c>
      <c r="B9" s="39">
        <f t="shared" si="0"/>
        <v>0</v>
      </c>
      <c r="C9" s="39"/>
      <c r="D9" s="39">
        <f>'Proiectii financiare marginale'!D38</f>
        <v>0</v>
      </c>
      <c r="E9" s="39">
        <f>'Proiectii financiare marginale'!E38</f>
        <v>0</v>
      </c>
      <c r="F9" s="39">
        <f>'Proiectii financiare marginale'!F38</f>
        <v>0</v>
      </c>
      <c r="G9" s="39">
        <f>'Proiectii financiare marginale'!G38</f>
        <v>0</v>
      </c>
      <c r="H9" s="39">
        <f>'Proiectii financiare marginale'!H38</f>
        <v>0</v>
      </c>
      <c r="I9" s="39">
        <f>'Proiectii financiare marginale'!I38</f>
        <v>0</v>
      </c>
      <c r="J9" s="39">
        <f>'Proiectii financiare marginale'!J38</f>
        <v>0</v>
      </c>
      <c r="K9" s="39">
        <f>'Proiectii financiare marginale'!K38</f>
        <v>0</v>
      </c>
      <c r="L9" s="39">
        <f>'Proiectii financiare marginale'!L38</f>
        <v>0</v>
      </c>
      <c r="M9" s="39">
        <f>'Proiectii financiare marginale'!M38</f>
        <v>0</v>
      </c>
      <c r="N9" s="39">
        <f>'Proiectii financiare marginale'!N38</f>
        <v>0</v>
      </c>
      <c r="O9" s="39">
        <f>'Proiectii financiare marginale'!O38</f>
        <v>0</v>
      </c>
      <c r="P9" s="39">
        <f>'Proiectii financiare marginale'!P38</f>
        <v>0</v>
      </c>
      <c r="Q9" s="39">
        <f>'Proiectii financiare marginale'!Q38</f>
        <v>0</v>
      </c>
    </row>
    <row r="10" spans="1:17" s="61" customFormat="1" x14ac:dyDescent="0.2">
      <c r="A10" s="242" t="s">
        <v>239</v>
      </c>
      <c r="B10" s="39">
        <f t="shared" si="0"/>
        <v>0</v>
      </c>
      <c r="C10" s="39"/>
      <c r="D10" s="39">
        <f>Investitie!F63</f>
        <v>0</v>
      </c>
      <c r="E10" s="39">
        <f>Investitie!G63</f>
        <v>0</v>
      </c>
      <c r="F10" s="39">
        <f>Investitie!H63</f>
        <v>0</v>
      </c>
      <c r="G10" s="39">
        <f>Investitie!I63</f>
        <v>0</v>
      </c>
      <c r="H10" s="39"/>
      <c r="I10" s="39"/>
      <c r="J10" s="39"/>
      <c r="K10" s="39"/>
      <c r="L10" s="39"/>
      <c r="M10" s="39"/>
      <c r="N10" s="39"/>
      <c r="O10" s="39"/>
      <c r="P10" s="39"/>
      <c r="Q10" s="39"/>
    </row>
    <row r="11" spans="1:17" s="55" customFormat="1" x14ac:dyDescent="0.2">
      <c r="A11" s="244" t="s">
        <v>240</v>
      </c>
      <c r="B11" s="245">
        <f t="shared" si="0"/>
        <v>0</v>
      </c>
      <c r="C11" s="245"/>
      <c r="D11" s="245">
        <f>SUM(D9:D10)</f>
        <v>0</v>
      </c>
      <c r="E11" s="245">
        <f t="shared" ref="E11:M11" si="2">SUM(E9:E10)</f>
        <v>0</v>
      </c>
      <c r="F11" s="245">
        <f t="shared" si="2"/>
        <v>0</v>
      </c>
      <c r="G11" s="245">
        <f t="shared" si="2"/>
        <v>0</v>
      </c>
      <c r="H11" s="245">
        <f t="shared" si="2"/>
        <v>0</v>
      </c>
      <c r="I11" s="245">
        <f t="shared" si="2"/>
        <v>0</v>
      </c>
      <c r="J11" s="245">
        <f t="shared" si="2"/>
        <v>0</v>
      </c>
      <c r="K11" s="245">
        <f t="shared" si="2"/>
        <v>0</v>
      </c>
      <c r="L11" s="245">
        <f t="shared" si="2"/>
        <v>0</v>
      </c>
      <c r="M11" s="245">
        <f t="shared" si="2"/>
        <v>0</v>
      </c>
      <c r="N11" s="245">
        <f>SUM(N9:N10)</f>
        <v>0</v>
      </c>
      <c r="O11" s="245">
        <f t="shared" ref="O11:Q11" si="3">SUM(O9:O10)</f>
        <v>0</v>
      </c>
      <c r="P11" s="245">
        <f t="shared" si="3"/>
        <v>0</v>
      </c>
      <c r="Q11" s="245">
        <f t="shared" si="3"/>
        <v>0</v>
      </c>
    </row>
    <row r="12" spans="1:17" s="55" customFormat="1" x14ac:dyDescent="0.2">
      <c r="A12" s="247" t="s">
        <v>241</v>
      </c>
      <c r="B12" s="67">
        <f t="shared" si="0"/>
        <v>0</v>
      </c>
      <c r="C12" s="67"/>
      <c r="D12" s="67">
        <f>D8-D11</f>
        <v>0</v>
      </c>
      <c r="E12" s="67">
        <f t="shared" ref="E12:Q12" si="4">E8-E11</f>
        <v>0</v>
      </c>
      <c r="F12" s="67">
        <f t="shared" si="4"/>
        <v>0</v>
      </c>
      <c r="G12" s="67">
        <f t="shared" si="4"/>
        <v>0</v>
      </c>
      <c r="H12" s="67">
        <f t="shared" si="4"/>
        <v>0</v>
      </c>
      <c r="I12" s="67">
        <f t="shared" si="4"/>
        <v>0</v>
      </c>
      <c r="J12" s="67">
        <f t="shared" si="4"/>
        <v>0</v>
      </c>
      <c r="K12" s="67">
        <f t="shared" si="4"/>
        <v>0</v>
      </c>
      <c r="L12" s="67">
        <f t="shared" si="4"/>
        <v>0</v>
      </c>
      <c r="M12" s="67">
        <f t="shared" si="4"/>
        <v>0</v>
      </c>
      <c r="N12" s="67">
        <f t="shared" si="4"/>
        <v>0</v>
      </c>
      <c r="O12" s="67">
        <f t="shared" si="4"/>
        <v>0</v>
      </c>
      <c r="P12" s="67">
        <f t="shared" si="4"/>
        <v>0</v>
      </c>
      <c r="Q12" s="67">
        <f t="shared" si="4"/>
        <v>0</v>
      </c>
    </row>
    <row r="13" spans="1:17" s="250" customFormat="1" x14ac:dyDescent="0.2">
      <c r="A13" s="248" t="s">
        <v>242</v>
      </c>
      <c r="B13" s="249">
        <f t="shared" si="0"/>
        <v>0</v>
      </c>
      <c r="C13" s="249"/>
      <c r="D13" s="249">
        <f>D12*POWER(1+$B$4,-D5)</f>
        <v>0</v>
      </c>
      <c r="E13" s="249">
        <f t="shared" ref="E13:Q13" si="5">E12*POWER(1+$B$4,-E5)</f>
        <v>0</v>
      </c>
      <c r="F13" s="249">
        <f t="shared" si="5"/>
        <v>0</v>
      </c>
      <c r="G13" s="249">
        <f t="shared" si="5"/>
        <v>0</v>
      </c>
      <c r="H13" s="249">
        <f t="shared" si="5"/>
        <v>0</v>
      </c>
      <c r="I13" s="249">
        <f t="shared" si="5"/>
        <v>0</v>
      </c>
      <c r="J13" s="249">
        <f t="shared" si="5"/>
        <v>0</v>
      </c>
      <c r="K13" s="249">
        <f t="shared" si="5"/>
        <v>0</v>
      </c>
      <c r="L13" s="249">
        <f t="shared" si="5"/>
        <v>0</v>
      </c>
      <c r="M13" s="249">
        <f t="shared" si="5"/>
        <v>0</v>
      </c>
      <c r="N13" s="249">
        <f t="shared" si="5"/>
        <v>0</v>
      </c>
      <c r="O13" s="249">
        <f t="shared" si="5"/>
        <v>0</v>
      </c>
      <c r="P13" s="249">
        <f t="shared" si="5"/>
        <v>0</v>
      </c>
      <c r="Q13" s="249">
        <f t="shared" si="5"/>
        <v>0</v>
      </c>
    </row>
    <row r="14" spans="1:17" s="55" customFormat="1" x14ac:dyDescent="0.2">
      <c r="A14" s="247" t="s">
        <v>243</v>
      </c>
      <c r="B14" s="67">
        <f>SUM(D14:Q14)</f>
        <v>0</v>
      </c>
      <c r="C14" s="67"/>
      <c r="D14" s="293">
        <f>(1/(1+$B$4)^D5)*D10</f>
        <v>0</v>
      </c>
      <c r="E14" s="293">
        <f t="shared" ref="E14:G14" si="6">(1/(1+$B$4)^E5)*E10</f>
        <v>0</v>
      </c>
      <c r="F14" s="293">
        <f t="shared" si="6"/>
        <v>0</v>
      </c>
      <c r="G14" s="293">
        <f t="shared" si="6"/>
        <v>0</v>
      </c>
      <c r="H14" s="85"/>
      <c r="I14" s="85"/>
      <c r="J14" s="85"/>
      <c r="K14" s="85"/>
      <c r="L14" s="85"/>
      <c r="M14" s="85"/>
      <c r="N14" s="85"/>
      <c r="O14" s="85"/>
      <c r="P14" s="85"/>
      <c r="Q14" s="85"/>
    </row>
    <row r="15" spans="1:17" s="202" customFormat="1" ht="15.75" x14ac:dyDescent="0.25">
      <c r="A15" s="350"/>
      <c r="B15" s="351"/>
      <c r="C15" s="352"/>
      <c r="D15" s="352"/>
      <c r="E15" s="252"/>
    </row>
    <row r="16" spans="1:17" s="202" customFormat="1" ht="28.9" customHeight="1" x14ac:dyDescent="0.25">
      <c r="A16" s="574" t="s">
        <v>244</v>
      </c>
      <c r="B16" s="574"/>
      <c r="C16" s="574"/>
      <c r="D16" s="574"/>
      <c r="E16" s="574"/>
      <c r="F16" s="574"/>
      <c r="G16" s="574"/>
      <c r="H16" s="574"/>
      <c r="I16" s="574"/>
      <c r="J16" s="574"/>
      <c r="K16" s="574"/>
    </row>
    <row r="17" spans="1:13" s="61" customFormat="1" x14ac:dyDescent="0.2">
      <c r="A17" s="574" t="s">
        <v>245</v>
      </c>
      <c r="B17" s="574"/>
      <c r="C17" s="574"/>
      <c r="D17" s="574"/>
      <c r="E17" s="253"/>
    </row>
    <row r="19" spans="1:13" ht="14.45" customHeight="1" x14ac:dyDescent="0.25">
      <c r="A19" s="575" t="s">
        <v>430</v>
      </c>
      <c r="B19" s="575"/>
      <c r="C19" s="575"/>
      <c r="D19" s="575"/>
      <c r="E19" s="575"/>
      <c r="F19" s="575"/>
      <c r="G19" s="575"/>
      <c r="H19" s="575"/>
      <c r="I19" s="575"/>
      <c r="J19" s="575"/>
      <c r="K19" s="575"/>
    </row>
    <row r="20" spans="1:13" ht="14.45" customHeight="1" x14ac:dyDescent="0.25">
      <c r="A20" s="575" t="s">
        <v>431</v>
      </c>
      <c r="B20" s="575"/>
      <c r="C20" s="575"/>
      <c r="D20" s="575"/>
      <c r="E20" s="575"/>
      <c r="F20" s="575"/>
      <c r="G20" s="575"/>
      <c r="H20" s="575"/>
      <c r="I20" s="575"/>
      <c r="J20" s="575"/>
      <c r="K20" s="575"/>
    </row>
    <row r="21" spans="1:13" ht="15.75" x14ac:dyDescent="0.25">
      <c r="A21" s="349"/>
      <c r="B21" s="252"/>
      <c r="C21" s="252"/>
      <c r="D21" s="252"/>
      <c r="E21" s="252"/>
      <c r="F21" s="252"/>
      <c r="G21" s="202"/>
      <c r="H21" s="202"/>
      <c r="I21" s="202"/>
      <c r="J21" s="86"/>
      <c r="K21" s="86"/>
    </row>
    <row r="22" spans="1:13" ht="25.5" x14ac:dyDescent="0.25">
      <c r="A22" s="169" t="s">
        <v>500</v>
      </c>
      <c r="B22" s="472"/>
      <c r="C22" s="86"/>
      <c r="D22" s="86"/>
      <c r="E22" s="86"/>
      <c r="F22" s="86"/>
      <c r="G22" s="202"/>
      <c r="H22" s="202"/>
      <c r="I22" s="202"/>
      <c r="J22" s="86"/>
      <c r="K22" s="86"/>
    </row>
    <row r="23" spans="1:13" ht="178.5" x14ac:dyDescent="0.25">
      <c r="A23" s="150" t="s">
        <v>504</v>
      </c>
      <c r="B23" s="473">
        <f>'Buget cerere'!E16+'Buget cerere'!E19+'Buget cerere'!E47-'Buget cerere'!E41-'Buget cerere'!E42+'Buget cerere'!E55-'Buget cerere'!E52</f>
        <v>0</v>
      </c>
      <c r="C23" s="86"/>
      <c r="E23" s="86"/>
      <c r="F23" s="86"/>
      <c r="G23" s="61"/>
      <c r="H23" s="61"/>
      <c r="I23" s="61"/>
      <c r="J23" s="86"/>
      <c r="K23" s="86"/>
    </row>
    <row r="24" spans="1:13" ht="15.75" x14ac:dyDescent="0.25">
      <c r="A24" s="169" t="s">
        <v>429</v>
      </c>
      <c r="B24" s="473" t="e">
        <f>B23/B22</f>
        <v>#DIV/0!</v>
      </c>
      <c r="C24"/>
      <c r="D24" s="86"/>
      <c r="E24" s="86"/>
      <c r="F24" s="86"/>
    </row>
    <row r="25" spans="1:13" ht="15.75" x14ac:dyDescent="0.25">
      <c r="A25" s="474"/>
      <c r="B25" s="87"/>
      <c r="C25"/>
      <c r="D25" s="86"/>
      <c r="E25" s="86"/>
      <c r="F25" s="86"/>
    </row>
    <row r="26" spans="1:13" ht="15.75" x14ac:dyDescent="0.25">
      <c r="A26" s="353" t="s">
        <v>432</v>
      </c>
      <c r="B26" s="86"/>
      <c r="C26"/>
      <c r="D26" s="86"/>
      <c r="E26" s="86"/>
      <c r="F26" s="86"/>
    </row>
    <row r="27" spans="1:13" ht="15.6" customHeight="1" x14ac:dyDescent="0.25">
      <c r="A27" s="355"/>
      <c r="B27" s="356" t="s">
        <v>503</v>
      </c>
      <c r="C27" s="354"/>
      <c r="D27" s="354"/>
    </row>
    <row r="28" spans="1:13" s="255" customFormat="1" ht="18" customHeight="1" x14ac:dyDescent="0.25">
      <c r="A28" s="357"/>
      <c r="B28" s="358"/>
      <c r="C28" s="257"/>
      <c r="D28" s="257"/>
      <c r="E28" s="257"/>
      <c r="F28" s="257"/>
      <c r="G28" s="257"/>
      <c r="H28" s="257"/>
      <c r="I28" s="257"/>
      <c r="J28" s="257"/>
      <c r="K28" s="257"/>
      <c r="L28" s="254"/>
      <c r="M28" s="254"/>
    </row>
    <row r="29" spans="1:13" s="255" customFormat="1" ht="18" customHeight="1" x14ac:dyDescent="0.25">
      <c r="A29" s="357"/>
      <c r="B29" s="358"/>
      <c r="C29" s="257"/>
      <c r="D29" s="257"/>
      <c r="E29" s="257"/>
      <c r="F29" s="257"/>
      <c r="G29" s="257"/>
      <c r="H29" s="257"/>
      <c r="I29" s="257"/>
      <c r="J29" s="257"/>
      <c r="K29" s="257"/>
      <c r="L29" s="254"/>
      <c r="M29" s="254"/>
    </row>
    <row r="30" spans="1:13" s="255" customFormat="1" ht="12" x14ac:dyDescent="0.2">
      <c r="A30" s="257"/>
      <c r="B30" s="257"/>
      <c r="C30" s="257"/>
      <c r="D30" s="257"/>
      <c r="E30" s="257"/>
      <c r="F30" s="257"/>
      <c r="G30" s="257"/>
      <c r="H30" s="257"/>
      <c r="I30" s="257"/>
      <c r="J30" s="257"/>
      <c r="K30" s="257"/>
      <c r="L30" s="254"/>
      <c r="M30" s="254"/>
    </row>
    <row r="31" spans="1:13" s="255" customFormat="1" ht="24" x14ac:dyDescent="0.2">
      <c r="A31" s="258" t="s">
        <v>246</v>
      </c>
      <c r="B31" s="258" t="s">
        <v>247</v>
      </c>
      <c r="C31" s="258" t="s">
        <v>248</v>
      </c>
      <c r="D31" s="258" t="s">
        <v>249</v>
      </c>
      <c r="E31" s="258" t="s">
        <v>250</v>
      </c>
      <c r="F31" s="257"/>
      <c r="G31" s="257"/>
      <c r="H31" s="257"/>
      <c r="I31" s="257"/>
      <c r="J31" s="257"/>
      <c r="K31" s="257"/>
      <c r="L31" s="254"/>
      <c r="M31" s="254"/>
    </row>
    <row r="32" spans="1:13" s="255" customFormat="1" ht="12" x14ac:dyDescent="0.2">
      <c r="A32" s="259" t="s">
        <v>251</v>
      </c>
      <c r="B32" s="260">
        <v>0</v>
      </c>
      <c r="C32" s="261" t="e">
        <f>B32/$B$63</f>
        <v>#DIV/0!</v>
      </c>
      <c r="D32" s="259">
        <v>0</v>
      </c>
      <c r="E32" s="262" t="e">
        <f>ROUND(C32*D32,0)</f>
        <v>#DIV/0!</v>
      </c>
      <c r="F32" s="257"/>
      <c r="G32" s="257"/>
      <c r="H32" s="257"/>
      <c r="I32" s="257"/>
      <c r="J32" s="257"/>
      <c r="K32" s="257"/>
      <c r="L32" s="254"/>
      <c r="M32" s="254"/>
    </row>
    <row r="33" spans="1:13" s="255" customFormat="1" ht="12" x14ac:dyDescent="0.2">
      <c r="A33" s="259" t="s">
        <v>252</v>
      </c>
      <c r="B33" s="260">
        <v>0</v>
      </c>
      <c r="C33" s="261" t="e">
        <f>B33/$B$63</f>
        <v>#DIV/0!</v>
      </c>
      <c r="D33" s="259">
        <v>0</v>
      </c>
      <c r="E33" s="262" t="e">
        <f>ROUND(C33*D33,0)</f>
        <v>#DIV/0!</v>
      </c>
      <c r="F33" s="257"/>
      <c r="G33" s="257"/>
      <c r="H33" s="257"/>
      <c r="I33" s="257"/>
      <c r="J33" s="257"/>
      <c r="K33" s="257"/>
      <c r="L33" s="254"/>
      <c r="M33" s="254"/>
    </row>
    <row r="34" spans="1:13" s="255" customFormat="1" ht="12" x14ac:dyDescent="0.2">
      <c r="A34" s="259" t="s">
        <v>253</v>
      </c>
      <c r="B34" s="260">
        <v>0</v>
      </c>
      <c r="C34" s="261" t="e">
        <f t="shared" ref="C34:C62" si="7">B34/$B$63</f>
        <v>#DIV/0!</v>
      </c>
      <c r="D34" s="259">
        <v>0</v>
      </c>
      <c r="E34" s="262" t="e">
        <f t="shared" ref="E34:E62" si="8">ROUND(C34*D34,0)</f>
        <v>#DIV/0!</v>
      </c>
      <c r="F34" s="257"/>
      <c r="G34" s="257"/>
      <c r="H34" s="257"/>
      <c r="I34" s="257"/>
      <c r="J34" s="257"/>
      <c r="K34" s="257"/>
      <c r="L34" s="254"/>
      <c r="M34" s="254"/>
    </row>
    <row r="35" spans="1:13" s="255" customFormat="1" ht="12" x14ac:dyDescent="0.2">
      <c r="A35" s="259" t="s">
        <v>254</v>
      </c>
      <c r="B35" s="260">
        <v>0</v>
      </c>
      <c r="C35" s="261" t="e">
        <f t="shared" si="7"/>
        <v>#DIV/0!</v>
      </c>
      <c r="D35" s="259">
        <v>0</v>
      </c>
      <c r="E35" s="262" t="e">
        <f t="shared" si="8"/>
        <v>#DIV/0!</v>
      </c>
      <c r="F35" s="257"/>
      <c r="G35" s="257"/>
      <c r="H35" s="257"/>
      <c r="I35" s="257"/>
      <c r="J35" s="257"/>
      <c r="K35" s="257"/>
      <c r="L35" s="254"/>
      <c r="M35" s="254"/>
    </row>
    <row r="36" spans="1:13" s="255" customFormat="1" ht="12" x14ac:dyDescent="0.2">
      <c r="A36" s="259" t="s">
        <v>255</v>
      </c>
      <c r="B36" s="260">
        <v>0</v>
      </c>
      <c r="C36" s="261" t="e">
        <f t="shared" si="7"/>
        <v>#DIV/0!</v>
      </c>
      <c r="D36" s="259">
        <v>0</v>
      </c>
      <c r="E36" s="262" t="e">
        <f t="shared" si="8"/>
        <v>#DIV/0!</v>
      </c>
      <c r="F36" s="257"/>
      <c r="G36" s="257"/>
      <c r="H36" s="257"/>
      <c r="I36" s="257"/>
      <c r="J36" s="257"/>
      <c r="K36" s="257"/>
      <c r="L36" s="254"/>
      <c r="M36" s="254"/>
    </row>
    <row r="37" spans="1:13" s="255" customFormat="1" ht="12" x14ac:dyDescent="0.2">
      <c r="A37" s="259" t="s">
        <v>256</v>
      </c>
      <c r="B37" s="260">
        <v>0</v>
      </c>
      <c r="C37" s="261" t="e">
        <f t="shared" si="7"/>
        <v>#DIV/0!</v>
      </c>
      <c r="D37" s="259">
        <v>0</v>
      </c>
      <c r="E37" s="262" t="e">
        <f t="shared" si="8"/>
        <v>#DIV/0!</v>
      </c>
      <c r="F37" s="257"/>
      <c r="G37" s="257"/>
      <c r="H37" s="257"/>
      <c r="I37" s="257"/>
      <c r="J37" s="257"/>
      <c r="K37" s="257"/>
      <c r="L37" s="254"/>
      <c r="M37" s="254"/>
    </row>
    <row r="38" spans="1:13" s="255" customFormat="1" ht="12" x14ac:dyDescent="0.2">
      <c r="A38" s="259" t="s">
        <v>257</v>
      </c>
      <c r="B38" s="260">
        <v>0</v>
      </c>
      <c r="C38" s="261" t="e">
        <f t="shared" si="7"/>
        <v>#DIV/0!</v>
      </c>
      <c r="D38" s="259">
        <v>0</v>
      </c>
      <c r="E38" s="262" t="e">
        <f t="shared" si="8"/>
        <v>#DIV/0!</v>
      </c>
      <c r="F38" s="257"/>
      <c r="G38" s="257"/>
      <c r="H38" s="257"/>
      <c r="I38" s="257"/>
      <c r="J38" s="257"/>
      <c r="K38" s="257"/>
      <c r="L38" s="254"/>
      <c r="M38" s="254"/>
    </row>
    <row r="39" spans="1:13" s="255" customFormat="1" ht="12" x14ac:dyDescent="0.2">
      <c r="A39" s="259" t="s">
        <v>258</v>
      </c>
      <c r="B39" s="260">
        <v>0</v>
      </c>
      <c r="C39" s="261" t="e">
        <f t="shared" si="7"/>
        <v>#DIV/0!</v>
      </c>
      <c r="D39" s="259">
        <v>0</v>
      </c>
      <c r="E39" s="262" t="e">
        <f t="shared" si="8"/>
        <v>#DIV/0!</v>
      </c>
      <c r="F39" s="257"/>
      <c r="G39" s="257"/>
      <c r="H39" s="257"/>
      <c r="I39" s="257"/>
      <c r="J39" s="257"/>
      <c r="K39" s="257"/>
      <c r="L39" s="254"/>
      <c r="M39" s="254"/>
    </row>
    <row r="40" spans="1:13" s="255" customFormat="1" ht="12" x14ac:dyDescent="0.2">
      <c r="A40" s="259" t="s">
        <v>259</v>
      </c>
      <c r="B40" s="260">
        <v>0</v>
      </c>
      <c r="C40" s="261" t="e">
        <f t="shared" si="7"/>
        <v>#DIV/0!</v>
      </c>
      <c r="D40" s="259">
        <v>0</v>
      </c>
      <c r="E40" s="262" t="e">
        <f t="shared" si="8"/>
        <v>#DIV/0!</v>
      </c>
      <c r="F40" s="257"/>
      <c r="G40" s="257"/>
      <c r="H40" s="257"/>
      <c r="I40" s="257"/>
      <c r="J40" s="257"/>
      <c r="K40" s="257"/>
      <c r="L40" s="254"/>
      <c r="M40" s="254"/>
    </row>
    <row r="41" spans="1:13" s="255" customFormat="1" ht="12" x14ac:dyDescent="0.2">
      <c r="A41" s="259" t="s">
        <v>260</v>
      </c>
      <c r="B41" s="260">
        <v>0</v>
      </c>
      <c r="C41" s="261" t="e">
        <f t="shared" si="7"/>
        <v>#DIV/0!</v>
      </c>
      <c r="D41" s="259">
        <v>0</v>
      </c>
      <c r="E41" s="262" t="e">
        <f t="shared" si="8"/>
        <v>#DIV/0!</v>
      </c>
      <c r="F41" s="257"/>
      <c r="G41" s="257"/>
      <c r="H41" s="257"/>
      <c r="I41" s="257"/>
      <c r="J41" s="257"/>
      <c r="K41" s="257"/>
      <c r="L41" s="254"/>
      <c r="M41" s="254"/>
    </row>
    <row r="42" spans="1:13" s="255" customFormat="1" ht="12" x14ac:dyDescent="0.2">
      <c r="A42" s="259" t="s">
        <v>261</v>
      </c>
      <c r="B42" s="260">
        <v>0</v>
      </c>
      <c r="C42" s="261" t="e">
        <f t="shared" si="7"/>
        <v>#DIV/0!</v>
      </c>
      <c r="D42" s="259">
        <v>0</v>
      </c>
      <c r="E42" s="262" t="e">
        <f t="shared" si="8"/>
        <v>#DIV/0!</v>
      </c>
      <c r="F42" s="257"/>
      <c r="G42" s="257"/>
      <c r="H42" s="257"/>
      <c r="I42" s="257"/>
      <c r="J42" s="257"/>
      <c r="K42" s="257"/>
      <c r="L42" s="254"/>
      <c r="M42" s="254"/>
    </row>
    <row r="43" spans="1:13" s="255" customFormat="1" ht="12" x14ac:dyDescent="0.2">
      <c r="A43" s="259" t="s">
        <v>262</v>
      </c>
      <c r="B43" s="260">
        <v>0</v>
      </c>
      <c r="C43" s="261" t="e">
        <f t="shared" si="7"/>
        <v>#DIV/0!</v>
      </c>
      <c r="D43" s="259">
        <v>0</v>
      </c>
      <c r="E43" s="262" t="e">
        <f t="shared" si="8"/>
        <v>#DIV/0!</v>
      </c>
      <c r="F43" s="257"/>
      <c r="G43" s="257"/>
      <c r="H43" s="257"/>
      <c r="I43" s="257"/>
      <c r="J43" s="257"/>
      <c r="K43" s="257"/>
      <c r="L43" s="254"/>
      <c r="M43" s="254"/>
    </row>
    <row r="44" spans="1:13" s="255" customFormat="1" ht="12" x14ac:dyDescent="0.2">
      <c r="A44" s="259" t="s">
        <v>263</v>
      </c>
      <c r="B44" s="260">
        <v>0</v>
      </c>
      <c r="C44" s="261" t="e">
        <f t="shared" si="7"/>
        <v>#DIV/0!</v>
      </c>
      <c r="D44" s="259">
        <v>0</v>
      </c>
      <c r="E44" s="262" t="e">
        <f t="shared" si="8"/>
        <v>#DIV/0!</v>
      </c>
      <c r="F44" s="257"/>
      <c r="G44" s="257"/>
      <c r="H44" s="257"/>
      <c r="I44" s="257"/>
      <c r="J44" s="257"/>
      <c r="K44" s="257"/>
      <c r="L44" s="254"/>
      <c r="M44" s="254"/>
    </row>
    <row r="45" spans="1:13" s="255" customFormat="1" ht="12" x14ac:dyDescent="0.2">
      <c r="A45" s="259" t="s">
        <v>264</v>
      </c>
      <c r="B45" s="260">
        <v>0</v>
      </c>
      <c r="C45" s="261" t="e">
        <f t="shared" si="7"/>
        <v>#DIV/0!</v>
      </c>
      <c r="D45" s="259">
        <v>0</v>
      </c>
      <c r="E45" s="262" t="e">
        <f t="shared" si="8"/>
        <v>#DIV/0!</v>
      </c>
      <c r="F45" s="257"/>
      <c r="G45" s="257"/>
      <c r="H45" s="257"/>
      <c r="I45" s="257"/>
      <c r="J45" s="257"/>
      <c r="K45" s="257"/>
      <c r="L45" s="254"/>
      <c r="M45" s="254"/>
    </row>
    <row r="46" spans="1:13" s="255" customFormat="1" ht="12" x14ac:dyDescent="0.2">
      <c r="A46" s="259" t="s">
        <v>265</v>
      </c>
      <c r="B46" s="260">
        <v>0</v>
      </c>
      <c r="C46" s="261" t="e">
        <f t="shared" si="7"/>
        <v>#DIV/0!</v>
      </c>
      <c r="D46" s="259">
        <v>0</v>
      </c>
      <c r="E46" s="262" t="e">
        <f t="shared" si="8"/>
        <v>#DIV/0!</v>
      </c>
      <c r="F46" s="257"/>
      <c r="G46" s="257"/>
      <c r="H46" s="257"/>
      <c r="I46" s="257"/>
      <c r="J46" s="257"/>
      <c r="K46" s="257"/>
      <c r="L46" s="254"/>
      <c r="M46" s="254"/>
    </row>
    <row r="47" spans="1:13" s="255" customFormat="1" ht="12" x14ac:dyDescent="0.2">
      <c r="A47" s="259" t="s">
        <v>266</v>
      </c>
      <c r="B47" s="260">
        <v>0</v>
      </c>
      <c r="C47" s="261" t="e">
        <f t="shared" si="7"/>
        <v>#DIV/0!</v>
      </c>
      <c r="D47" s="259">
        <v>0</v>
      </c>
      <c r="E47" s="262" t="e">
        <f t="shared" si="8"/>
        <v>#DIV/0!</v>
      </c>
      <c r="F47" s="257"/>
      <c r="G47" s="257"/>
      <c r="H47" s="257"/>
      <c r="I47" s="257"/>
      <c r="J47" s="257"/>
      <c r="K47" s="257"/>
      <c r="L47" s="254"/>
      <c r="M47" s="254"/>
    </row>
    <row r="48" spans="1:13" s="255" customFormat="1" ht="12" x14ac:dyDescent="0.2">
      <c r="A48" s="259" t="s">
        <v>267</v>
      </c>
      <c r="B48" s="260">
        <v>0</v>
      </c>
      <c r="C48" s="261" t="e">
        <f t="shared" si="7"/>
        <v>#DIV/0!</v>
      </c>
      <c r="D48" s="259">
        <v>0</v>
      </c>
      <c r="E48" s="262" t="e">
        <f t="shared" si="8"/>
        <v>#DIV/0!</v>
      </c>
      <c r="F48" s="257"/>
      <c r="G48" s="257"/>
      <c r="H48" s="257"/>
      <c r="I48" s="257"/>
      <c r="J48" s="257"/>
      <c r="K48" s="257"/>
      <c r="L48" s="254"/>
      <c r="M48" s="254"/>
    </row>
    <row r="49" spans="1:13" s="255" customFormat="1" ht="12" x14ac:dyDescent="0.2">
      <c r="A49" s="259" t="s">
        <v>268</v>
      </c>
      <c r="B49" s="260">
        <v>0</v>
      </c>
      <c r="C49" s="261" t="e">
        <f t="shared" si="7"/>
        <v>#DIV/0!</v>
      </c>
      <c r="D49" s="259">
        <v>0</v>
      </c>
      <c r="E49" s="262" t="e">
        <f t="shared" si="8"/>
        <v>#DIV/0!</v>
      </c>
      <c r="F49" s="257"/>
      <c r="G49" s="257"/>
      <c r="H49" s="257"/>
      <c r="I49" s="257"/>
      <c r="J49" s="257"/>
      <c r="K49" s="257"/>
      <c r="L49" s="254"/>
      <c r="M49" s="254"/>
    </row>
    <row r="50" spans="1:13" s="255" customFormat="1" ht="12" x14ac:dyDescent="0.2">
      <c r="A50" s="259" t="s">
        <v>269</v>
      </c>
      <c r="B50" s="260">
        <v>0</v>
      </c>
      <c r="C50" s="261" t="e">
        <f t="shared" si="7"/>
        <v>#DIV/0!</v>
      </c>
      <c r="D50" s="259">
        <v>0</v>
      </c>
      <c r="E50" s="262" t="e">
        <f t="shared" si="8"/>
        <v>#DIV/0!</v>
      </c>
      <c r="F50" s="257"/>
      <c r="G50" s="257"/>
      <c r="H50" s="257"/>
      <c r="I50" s="257"/>
      <c r="J50" s="257"/>
      <c r="K50" s="257"/>
      <c r="L50" s="254"/>
      <c r="M50" s="254"/>
    </row>
    <row r="51" spans="1:13" s="255" customFormat="1" ht="12" x14ac:dyDescent="0.2">
      <c r="A51" s="259" t="s">
        <v>270</v>
      </c>
      <c r="B51" s="260">
        <v>0</v>
      </c>
      <c r="C51" s="261" t="e">
        <f t="shared" si="7"/>
        <v>#DIV/0!</v>
      </c>
      <c r="D51" s="259">
        <v>0</v>
      </c>
      <c r="E51" s="262" t="e">
        <f t="shared" si="8"/>
        <v>#DIV/0!</v>
      </c>
      <c r="F51" s="257"/>
      <c r="G51" s="257"/>
      <c r="H51" s="257"/>
      <c r="I51" s="257"/>
      <c r="J51" s="257"/>
      <c r="K51" s="257"/>
      <c r="L51" s="254"/>
      <c r="M51" s="254"/>
    </row>
    <row r="52" spans="1:13" s="255" customFormat="1" ht="12" x14ac:dyDescent="0.2">
      <c r="A52" s="259" t="s">
        <v>271</v>
      </c>
      <c r="B52" s="260">
        <v>0</v>
      </c>
      <c r="C52" s="261" t="e">
        <f t="shared" si="7"/>
        <v>#DIV/0!</v>
      </c>
      <c r="D52" s="259">
        <v>0</v>
      </c>
      <c r="E52" s="262" t="e">
        <f t="shared" si="8"/>
        <v>#DIV/0!</v>
      </c>
      <c r="F52" s="257"/>
      <c r="G52" s="257"/>
      <c r="H52" s="257"/>
      <c r="I52" s="257"/>
      <c r="J52" s="257"/>
      <c r="K52" s="257"/>
      <c r="L52" s="254"/>
      <c r="M52" s="254"/>
    </row>
    <row r="53" spans="1:13" s="255" customFormat="1" ht="12" x14ac:dyDescent="0.2">
      <c r="A53" s="259" t="s">
        <v>272</v>
      </c>
      <c r="B53" s="260">
        <v>0</v>
      </c>
      <c r="C53" s="261" t="e">
        <f t="shared" si="7"/>
        <v>#DIV/0!</v>
      </c>
      <c r="D53" s="259">
        <v>0</v>
      </c>
      <c r="E53" s="262" t="e">
        <f t="shared" si="8"/>
        <v>#DIV/0!</v>
      </c>
      <c r="F53" s="257"/>
      <c r="G53" s="257"/>
      <c r="H53" s="257"/>
      <c r="I53" s="257"/>
      <c r="J53" s="257"/>
      <c r="K53" s="257"/>
      <c r="L53" s="254"/>
      <c r="M53" s="254"/>
    </row>
    <row r="54" spans="1:13" s="255" customFormat="1" ht="12" x14ac:dyDescent="0.2">
      <c r="A54" s="259" t="s">
        <v>273</v>
      </c>
      <c r="B54" s="260">
        <v>0</v>
      </c>
      <c r="C54" s="261" t="e">
        <f t="shared" si="7"/>
        <v>#DIV/0!</v>
      </c>
      <c r="D54" s="259">
        <v>0</v>
      </c>
      <c r="E54" s="262" t="e">
        <f t="shared" si="8"/>
        <v>#DIV/0!</v>
      </c>
      <c r="F54" s="257"/>
      <c r="G54" s="257"/>
      <c r="H54" s="257"/>
      <c r="I54" s="257"/>
      <c r="J54" s="257"/>
      <c r="K54" s="257"/>
      <c r="L54" s="254"/>
      <c r="M54" s="254"/>
    </row>
    <row r="55" spans="1:13" s="255" customFormat="1" ht="12" x14ac:dyDescent="0.2">
      <c r="A55" s="259" t="s">
        <v>274</v>
      </c>
      <c r="B55" s="260">
        <v>0</v>
      </c>
      <c r="C55" s="261" t="e">
        <f t="shared" si="7"/>
        <v>#DIV/0!</v>
      </c>
      <c r="D55" s="259">
        <v>0</v>
      </c>
      <c r="E55" s="262" t="e">
        <f t="shared" si="8"/>
        <v>#DIV/0!</v>
      </c>
      <c r="F55" s="257"/>
      <c r="G55" s="257"/>
      <c r="H55" s="257"/>
      <c r="I55" s="257"/>
      <c r="J55" s="257"/>
      <c r="K55" s="257"/>
      <c r="L55" s="254"/>
      <c r="M55" s="254"/>
    </row>
    <row r="56" spans="1:13" s="255" customFormat="1" ht="12" x14ac:dyDescent="0.2">
      <c r="A56" s="259" t="s">
        <v>275</v>
      </c>
      <c r="B56" s="260">
        <v>0</v>
      </c>
      <c r="C56" s="261" t="e">
        <f t="shared" si="7"/>
        <v>#DIV/0!</v>
      </c>
      <c r="D56" s="259">
        <v>0</v>
      </c>
      <c r="E56" s="262" t="e">
        <f t="shared" si="8"/>
        <v>#DIV/0!</v>
      </c>
      <c r="F56" s="257"/>
      <c r="G56" s="257"/>
      <c r="H56" s="257"/>
      <c r="I56" s="257"/>
      <c r="J56" s="257"/>
      <c r="K56" s="257"/>
      <c r="L56" s="254"/>
      <c r="M56" s="254"/>
    </row>
    <row r="57" spans="1:13" s="255" customFormat="1" ht="12" x14ac:dyDescent="0.2">
      <c r="A57" s="259" t="s">
        <v>276</v>
      </c>
      <c r="B57" s="260">
        <v>0</v>
      </c>
      <c r="C57" s="261" t="e">
        <f t="shared" si="7"/>
        <v>#DIV/0!</v>
      </c>
      <c r="D57" s="259">
        <v>0</v>
      </c>
      <c r="E57" s="262" t="e">
        <f t="shared" si="8"/>
        <v>#DIV/0!</v>
      </c>
      <c r="F57" s="257"/>
      <c r="G57" s="257"/>
      <c r="H57" s="257"/>
      <c r="I57" s="257"/>
      <c r="J57" s="257"/>
      <c r="K57" s="257"/>
      <c r="L57" s="254"/>
      <c r="M57" s="254"/>
    </row>
    <row r="58" spans="1:13" s="255" customFormat="1" ht="12" x14ac:dyDescent="0.2">
      <c r="A58" s="259" t="s">
        <v>277</v>
      </c>
      <c r="B58" s="260">
        <v>0</v>
      </c>
      <c r="C58" s="261" t="e">
        <f t="shared" si="7"/>
        <v>#DIV/0!</v>
      </c>
      <c r="D58" s="259">
        <v>0</v>
      </c>
      <c r="E58" s="262" t="e">
        <f t="shared" si="8"/>
        <v>#DIV/0!</v>
      </c>
      <c r="F58" s="257"/>
      <c r="G58" s="257"/>
      <c r="H58" s="257"/>
      <c r="I58" s="257"/>
      <c r="J58" s="257"/>
      <c r="K58" s="257"/>
      <c r="L58" s="254"/>
      <c r="M58" s="254"/>
    </row>
    <row r="59" spans="1:13" s="255" customFormat="1" ht="12" x14ac:dyDescent="0.2">
      <c r="A59" s="259" t="s">
        <v>278</v>
      </c>
      <c r="B59" s="260">
        <v>0</v>
      </c>
      <c r="C59" s="261" t="e">
        <f t="shared" si="7"/>
        <v>#DIV/0!</v>
      </c>
      <c r="D59" s="259">
        <v>0</v>
      </c>
      <c r="E59" s="262" t="e">
        <f t="shared" si="8"/>
        <v>#DIV/0!</v>
      </c>
      <c r="F59" s="257"/>
      <c r="G59" s="257"/>
      <c r="H59" s="257"/>
      <c r="I59" s="257"/>
      <c r="J59" s="257"/>
      <c r="K59" s="257"/>
      <c r="L59" s="254"/>
      <c r="M59" s="254"/>
    </row>
    <row r="60" spans="1:13" s="255" customFormat="1" ht="12" x14ac:dyDescent="0.2">
      <c r="A60" s="259" t="s">
        <v>279</v>
      </c>
      <c r="B60" s="260">
        <v>0</v>
      </c>
      <c r="C60" s="261" t="e">
        <f t="shared" si="7"/>
        <v>#DIV/0!</v>
      </c>
      <c r="D60" s="259">
        <v>0</v>
      </c>
      <c r="E60" s="262" t="e">
        <f t="shared" si="8"/>
        <v>#DIV/0!</v>
      </c>
      <c r="F60" s="257"/>
      <c r="G60" s="257"/>
      <c r="H60" s="257"/>
      <c r="I60" s="257"/>
      <c r="J60" s="257"/>
      <c r="K60" s="257"/>
      <c r="L60" s="254"/>
      <c r="M60" s="254"/>
    </row>
    <row r="61" spans="1:13" s="255" customFormat="1" ht="12" x14ac:dyDescent="0.2">
      <c r="A61" s="259" t="s">
        <v>280</v>
      </c>
      <c r="B61" s="260">
        <v>0</v>
      </c>
      <c r="C61" s="261" t="e">
        <f t="shared" si="7"/>
        <v>#DIV/0!</v>
      </c>
      <c r="D61" s="259">
        <v>0</v>
      </c>
      <c r="E61" s="262" t="e">
        <f t="shared" si="8"/>
        <v>#DIV/0!</v>
      </c>
      <c r="F61" s="257"/>
      <c r="G61" s="257"/>
      <c r="H61" s="257"/>
      <c r="I61" s="257"/>
      <c r="J61" s="257"/>
      <c r="K61" s="257"/>
      <c r="L61" s="254"/>
      <c r="M61" s="254"/>
    </row>
    <row r="62" spans="1:13" s="255" customFormat="1" ht="12" x14ac:dyDescent="0.2">
      <c r="A62" s="259"/>
      <c r="B62" s="260"/>
      <c r="C62" s="261" t="e">
        <f t="shared" si="7"/>
        <v>#DIV/0!</v>
      </c>
      <c r="D62" s="259"/>
      <c r="E62" s="262" t="e">
        <f t="shared" si="8"/>
        <v>#DIV/0!</v>
      </c>
      <c r="F62" s="257"/>
      <c r="G62" s="257"/>
      <c r="H62" s="257"/>
      <c r="I62" s="257"/>
      <c r="J62" s="257"/>
      <c r="K62" s="257"/>
      <c r="L62" s="254"/>
      <c r="M62" s="254"/>
    </row>
    <row r="63" spans="1:13" s="255" customFormat="1" ht="12" x14ac:dyDescent="0.2">
      <c r="A63" s="263" t="s">
        <v>33</v>
      </c>
      <c r="B63" s="264">
        <f>SUM(B32:B62)</f>
        <v>0</v>
      </c>
      <c r="C63" s="265"/>
      <c r="D63" s="266"/>
      <c r="E63" s="267" t="e">
        <f>SUM(E32:E62)</f>
        <v>#DIV/0!</v>
      </c>
      <c r="F63" s="268"/>
      <c r="G63" s="268"/>
      <c r="H63" s="268"/>
      <c r="I63" s="268"/>
      <c r="J63" s="268"/>
      <c r="K63" s="268"/>
    </row>
    <row r="64" spans="1:13" s="255" customFormat="1" ht="14.25" customHeight="1" x14ac:dyDescent="0.2">
      <c r="A64" s="268"/>
      <c r="B64" s="268"/>
      <c r="C64" s="268"/>
      <c r="D64" s="268"/>
      <c r="E64" s="268"/>
      <c r="F64" s="268"/>
      <c r="G64" s="268"/>
      <c r="H64" s="268"/>
      <c r="I64" s="268"/>
      <c r="J64" s="268"/>
      <c r="K64" s="268"/>
    </row>
    <row r="65" spans="1:41" s="255" customFormat="1" ht="16.5" customHeight="1" x14ac:dyDescent="0.2">
      <c r="A65" s="573" t="s">
        <v>281</v>
      </c>
      <c r="B65" s="573"/>
      <c r="C65" s="573"/>
      <c r="D65" s="573"/>
      <c r="E65" s="573"/>
      <c r="F65" s="573"/>
      <c r="G65" s="573"/>
      <c r="H65" s="573"/>
      <c r="I65" s="573"/>
      <c r="J65" s="573"/>
      <c r="K65" s="573"/>
    </row>
    <row r="66" spans="1:41" s="255" customFormat="1" ht="21.75" customHeight="1" x14ac:dyDescent="0.2">
      <c r="A66" s="256"/>
      <c r="B66" s="256"/>
      <c r="C66" s="256"/>
      <c r="D66" s="256"/>
      <c r="E66" s="256"/>
      <c r="F66" s="256"/>
      <c r="G66" s="256"/>
      <c r="H66" s="256"/>
      <c r="I66" s="256"/>
      <c r="J66" s="256"/>
      <c r="K66" s="256"/>
      <c r="P66" s="361"/>
    </row>
    <row r="67" spans="1:41" s="255" customFormat="1" ht="12" x14ac:dyDescent="0.2">
      <c r="A67" s="567" t="s">
        <v>282</v>
      </c>
      <c r="B67" s="569" t="s">
        <v>283</v>
      </c>
      <c r="C67" s="569"/>
      <c r="D67" s="569"/>
      <c r="E67" s="569"/>
      <c r="F67" s="569"/>
      <c r="G67" s="569"/>
      <c r="H67" s="569"/>
      <c r="I67" s="569"/>
      <c r="J67" s="569"/>
      <c r="K67" s="569"/>
      <c r="L67" s="569"/>
      <c r="M67" s="569"/>
      <c r="N67" s="569"/>
      <c r="O67" s="570"/>
      <c r="P67" s="571"/>
      <c r="Q67" s="571"/>
      <c r="R67" s="571"/>
      <c r="S67" s="571"/>
      <c r="T67" s="571"/>
      <c r="U67" s="571"/>
      <c r="V67" s="571"/>
      <c r="W67" s="571"/>
      <c r="X67" s="571"/>
      <c r="Y67" s="571"/>
      <c r="Z67" s="571"/>
      <c r="AA67" s="571"/>
      <c r="AB67" s="571"/>
      <c r="AC67" s="571"/>
      <c r="AD67" s="571"/>
      <c r="AE67" s="571"/>
      <c r="AF67" s="571"/>
      <c r="AG67" s="571"/>
      <c r="AH67" s="571"/>
      <c r="AI67" s="571"/>
      <c r="AJ67" s="571"/>
      <c r="AK67" s="571"/>
      <c r="AL67" s="571"/>
      <c r="AM67" s="571"/>
      <c r="AN67" s="571"/>
      <c r="AO67" s="571"/>
    </row>
    <row r="68" spans="1:41" s="255" customFormat="1" ht="12" x14ac:dyDescent="0.2">
      <c r="A68" s="568"/>
      <c r="B68" s="269">
        <v>1</v>
      </c>
      <c r="C68" s="269">
        <f>B68+1</f>
        <v>2</v>
      </c>
      <c r="D68" s="269">
        <f t="shared" ref="D68:O68" si="9">C68+1</f>
        <v>3</v>
      </c>
      <c r="E68" s="269">
        <f t="shared" si="9"/>
        <v>4</v>
      </c>
      <c r="F68" s="269">
        <f t="shared" si="9"/>
        <v>5</v>
      </c>
      <c r="G68" s="269">
        <f t="shared" si="9"/>
        <v>6</v>
      </c>
      <c r="H68" s="269">
        <f t="shared" si="9"/>
        <v>7</v>
      </c>
      <c r="I68" s="269">
        <f t="shared" si="9"/>
        <v>8</v>
      </c>
      <c r="J68" s="269">
        <f t="shared" si="9"/>
        <v>9</v>
      </c>
      <c r="K68" s="269">
        <f t="shared" si="9"/>
        <v>10</v>
      </c>
      <c r="L68" s="269">
        <f t="shared" si="9"/>
        <v>11</v>
      </c>
      <c r="M68" s="269">
        <f t="shared" si="9"/>
        <v>12</v>
      </c>
      <c r="N68" s="269">
        <f t="shared" si="9"/>
        <v>13</v>
      </c>
      <c r="O68" s="359">
        <f t="shared" si="9"/>
        <v>14</v>
      </c>
      <c r="P68" s="362"/>
      <c r="Q68" s="362"/>
      <c r="R68" s="362"/>
      <c r="S68" s="362"/>
      <c r="T68" s="362"/>
      <c r="U68" s="362"/>
      <c r="V68" s="362"/>
      <c r="W68" s="362"/>
      <c r="X68" s="362"/>
      <c r="Y68" s="362"/>
      <c r="Z68" s="362"/>
      <c r="AA68" s="362"/>
      <c r="AB68" s="362"/>
      <c r="AC68" s="362"/>
      <c r="AD68" s="362"/>
      <c r="AE68" s="362"/>
      <c r="AF68" s="362"/>
      <c r="AG68" s="362"/>
      <c r="AH68" s="362"/>
      <c r="AI68" s="362"/>
      <c r="AJ68" s="362"/>
      <c r="AK68" s="362"/>
      <c r="AL68" s="362"/>
      <c r="AM68" s="362"/>
      <c r="AN68" s="362"/>
      <c r="AO68" s="362"/>
    </row>
    <row r="69" spans="1:41" s="255" customFormat="1" ht="12" x14ac:dyDescent="0.2">
      <c r="A69" s="270" t="s">
        <v>241</v>
      </c>
      <c r="B69" s="271">
        <f t="shared" ref="B69:N69" si="10">D12</f>
        <v>0</v>
      </c>
      <c r="C69" s="271">
        <f t="shared" si="10"/>
        <v>0</v>
      </c>
      <c r="D69" s="271">
        <f t="shared" si="10"/>
        <v>0</v>
      </c>
      <c r="E69" s="271">
        <f t="shared" si="10"/>
        <v>0</v>
      </c>
      <c r="F69" s="271">
        <f t="shared" si="10"/>
        <v>0</v>
      </c>
      <c r="G69" s="271">
        <f t="shared" si="10"/>
        <v>0</v>
      </c>
      <c r="H69" s="271">
        <f t="shared" si="10"/>
        <v>0</v>
      </c>
      <c r="I69" s="271">
        <f t="shared" si="10"/>
        <v>0</v>
      </c>
      <c r="J69" s="271">
        <f t="shared" si="10"/>
        <v>0</v>
      </c>
      <c r="K69" s="271">
        <f t="shared" si="10"/>
        <v>0</v>
      </c>
      <c r="L69" s="271">
        <f t="shared" si="10"/>
        <v>0</v>
      </c>
      <c r="M69" s="271">
        <f t="shared" si="10"/>
        <v>0</v>
      </c>
      <c r="N69" s="271">
        <f t="shared" si="10"/>
        <v>0</v>
      </c>
      <c r="O69" s="360">
        <f>N69</f>
        <v>0</v>
      </c>
      <c r="P69" s="363"/>
      <c r="Q69" s="363"/>
      <c r="R69" s="363"/>
      <c r="S69" s="363"/>
      <c r="T69" s="363"/>
      <c r="U69" s="363"/>
      <c r="V69" s="363"/>
      <c r="W69" s="363"/>
      <c r="X69" s="363"/>
      <c r="Y69" s="363"/>
      <c r="Z69" s="363"/>
      <c r="AA69" s="363"/>
      <c r="AB69" s="363"/>
      <c r="AC69" s="363"/>
      <c r="AD69" s="363"/>
      <c r="AE69" s="363"/>
      <c r="AF69" s="363"/>
      <c r="AG69" s="363"/>
      <c r="AH69" s="363"/>
      <c r="AI69" s="363"/>
      <c r="AJ69" s="363"/>
      <c r="AK69" s="363"/>
      <c r="AL69" s="363"/>
      <c r="AM69" s="363"/>
      <c r="AN69" s="363"/>
      <c r="AO69" s="363"/>
    </row>
    <row r="70" spans="1:41" s="255" customFormat="1" ht="12" x14ac:dyDescent="0.2">
      <c r="A70" s="270" t="s">
        <v>284</v>
      </c>
      <c r="B70" s="271"/>
      <c r="C70" s="271"/>
      <c r="D70" s="271"/>
      <c r="E70" s="271"/>
      <c r="F70" s="271"/>
      <c r="G70" s="271"/>
      <c r="H70" s="271"/>
      <c r="I70" s="271"/>
      <c r="J70" s="271"/>
      <c r="K70" s="271"/>
      <c r="L70" s="271"/>
      <c r="M70" s="271"/>
      <c r="N70" s="271"/>
      <c r="O70" s="272">
        <f>IF(Q6-Q9&gt;0,NPV(4%,P69:AO69),0)</f>
        <v>0</v>
      </c>
      <c r="P70" s="274"/>
    </row>
    <row r="71" spans="1:41" s="255" customFormat="1" ht="12" x14ac:dyDescent="0.2">
      <c r="A71" s="267" t="s">
        <v>285</v>
      </c>
      <c r="B71" s="273">
        <f>SUM(B69:B70)</f>
        <v>0</v>
      </c>
      <c r="C71" s="273">
        <f>SUM(C69:C70)</f>
        <v>0</v>
      </c>
      <c r="D71" s="273">
        <f>SUM(D69:D70)</f>
        <v>0</v>
      </c>
      <c r="E71" s="273">
        <f>SUM(E69:E70)</f>
        <v>0</v>
      </c>
      <c r="F71" s="273">
        <f>SUM(F69:F70)</f>
        <v>0</v>
      </c>
      <c r="G71" s="273">
        <f t="shared" ref="G71:O71" si="11">SUM(G69:G70)</f>
        <v>0</v>
      </c>
      <c r="H71" s="273">
        <f t="shared" si="11"/>
        <v>0</v>
      </c>
      <c r="I71" s="273">
        <f t="shared" si="11"/>
        <v>0</v>
      </c>
      <c r="J71" s="273">
        <f t="shared" si="11"/>
        <v>0</v>
      </c>
      <c r="K71" s="273">
        <f t="shared" si="11"/>
        <v>0</v>
      </c>
      <c r="L71" s="273">
        <f t="shared" si="11"/>
        <v>0</v>
      </c>
      <c r="M71" s="273">
        <f t="shared" si="11"/>
        <v>0</v>
      </c>
      <c r="N71" s="273">
        <f t="shared" si="11"/>
        <v>0</v>
      </c>
      <c r="O71" s="273">
        <f t="shared" si="11"/>
        <v>0</v>
      </c>
      <c r="P71" s="274"/>
    </row>
    <row r="72" spans="1:41" x14ac:dyDescent="0.25">
      <c r="A72"/>
      <c r="C72"/>
      <c r="D72"/>
    </row>
    <row r="73" spans="1:41" ht="15.75" thickBot="1" x14ac:dyDescent="0.3">
      <c r="A73"/>
      <c r="C73"/>
      <c r="D73"/>
      <c r="O73" s="275"/>
    </row>
    <row r="74" spans="1:41" s="365" customFormat="1" ht="28.9" customHeight="1" x14ac:dyDescent="0.2">
      <c r="A74" s="562" t="s">
        <v>438</v>
      </c>
      <c r="B74" s="563"/>
      <c r="C74" s="564"/>
      <c r="D74" s="364"/>
    </row>
    <row r="75" spans="1:41" s="365" customFormat="1" ht="15" customHeight="1" x14ac:dyDescent="0.2">
      <c r="A75" s="371"/>
      <c r="B75" s="565" t="s">
        <v>283</v>
      </c>
      <c r="C75" s="565"/>
      <c r="D75" s="565"/>
      <c r="E75" s="565"/>
      <c r="F75" s="565"/>
      <c r="G75" s="565"/>
      <c r="H75" s="565"/>
      <c r="I75" s="565"/>
      <c r="J75" s="565"/>
      <c r="K75" s="565"/>
      <c r="L75" s="565"/>
      <c r="M75" s="565"/>
      <c r="N75" s="565"/>
      <c r="O75" s="566"/>
    </row>
    <row r="76" spans="1:41" s="365" customFormat="1" ht="13.15" customHeight="1" x14ac:dyDescent="0.2">
      <c r="A76" s="371"/>
      <c r="B76" s="376">
        <v>1</v>
      </c>
      <c r="C76" s="376">
        <f>B76+1</f>
        <v>2</v>
      </c>
      <c r="D76" s="376">
        <f t="shared" ref="D76" si="12">C76+1</f>
        <v>3</v>
      </c>
      <c r="E76" s="376">
        <f t="shared" ref="E76" si="13">D76+1</f>
        <v>4</v>
      </c>
      <c r="F76" s="376">
        <f t="shared" ref="F76" si="14">E76+1</f>
        <v>5</v>
      </c>
      <c r="G76" s="376">
        <f t="shared" ref="G76" si="15">F76+1</f>
        <v>6</v>
      </c>
      <c r="H76" s="376">
        <f t="shared" ref="H76" si="16">G76+1</f>
        <v>7</v>
      </c>
      <c r="I76" s="376">
        <f t="shared" ref="I76" si="17">H76+1</f>
        <v>8</v>
      </c>
      <c r="J76" s="376">
        <f t="shared" ref="J76" si="18">I76+1</f>
        <v>9</v>
      </c>
      <c r="K76" s="376">
        <f t="shared" ref="K76" si="19">J76+1</f>
        <v>10</v>
      </c>
      <c r="L76" s="376">
        <f t="shared" ref="L76" si="20">K76+1</f>
        <v>11</v>
      </c>
      <c r="M76" s="376">
        <f t="shared" ref="M76" si="21">L76+1</f>
        <v>12</v>
      </c>
      <c r="N76" s="376">
        <f t="shared" ref="N76" si="22">M76+1</f>
        <v>13</v>
      </c>
      <c r="O76" s="376">
        <f t="shared" ref="O76" si="23">N76+1</f>
        <v>14</v>
      </c>
      <c r="P76" s="375" t="s">
        <v>33</v>
      </c>
    </row>
    <row r="77" spans="1:41" s="365" customFormat="1" ht="14.25" x14ac:dyDescent="0.2">
      <c r="A77" s="366" t="s">
        <v>433</v>
      </c>
      <c r="B77" s="59">
        <f>'Proiectii financiare marginale'!D20*POWER(1+$B$4,-B76)</f>
        <v>0</v>
      </c>
      <c r="C77" s="59">
        <f>'Proiectii financiare marginale'!E20*POWER(1+$B$4,-C76)</f>
        <v>0</v>
      </c>
      <c r="D77" s="59">
        <f>'Proiectii financiare marginale'!F20*POWER(1+$B$4,-D76)</f>
        <v>0</v>
      </c>
      <c r="E77" s="59">
        <f>'Proiectii financiare marginale'!G20*POWER(1+$B$4,-E76)</f>
        <v>0</v>
      </c>
      <c r="F77" s="59">
        <f>'Proiectii financiare marginale'!H20*POWER(1+$B$4,-F76)</f>
        <v>0</v>
      </c>
      <c r="G77" s="59">
        <f>'Proiectii financiare marginale'!I20*POWER(1+$B$4,-G76)</f>
        <v>0</v>
      </c>
      <c r="H77" s="59">
        <f>'Proiectii financiare marginale'!J20*POWER(1+$B$4,-H76)</f>
        <v>0</v>
      </c>
      <c r="I77" s="59">
        <f>'Proiectii financiare marginale'!K20*POWER(1+$B$4,-I76)</f>
        <v>0</v>
      </c>
      <c r="J77" s="59">
        <f>'Proiectii financiare marginale'!L20*POWER(1+$B$4,-J76)</f>
        <v>0</v>
      </c>
      <c r="K77" s="59">
        <f>'Proiectii financiare marginale'!M20*POWER(1+$B$4,-K76)</f>
        <v>0</v>
      </c>
      <c r="L77" s="59">
        <f>'Proiectii financiare marginale'!N20*POWER(1+$B$4,-L76)</f>
        <v>0</v>
      </c>
      <c r="M77" s="59">
        <f>'Proiectii financiare marginale'!O20*POWER(1+$B$4,-M76)</f>
        <v>0</v>
      </c>
      <c r="N77" s="59">
        <f>'Proiectii financiare marginale'!P20*POWER(1+$B$4,-N76)</f>
        <v>0</v>
      </c>
      <c r="O77" s="372">
        <f>'Proiectii financiare marginale'!Q20*POWER(1+$B$4,-O76)</f>
        <v>0</v>
      </c>
      <c r="P77" s="367">
        <f>SUM(B77:O77)</f>
        <v>0</v>
      </c>
    </row>
    <row r="78" spans="1:41" s="365" customFormat="1" ht="14.25" x14ac:dyDescent="0.2">
      <c r="A78" s="366" t="s">
        <v>434</v>
      </c>
      <c r="B78" s="59">
        <f>'Proiectii financiare marginale'!B38*POWER(1+$B$4,-B76)</f>
        <v>0</v>
      </c>
      <c r="C78" s="59">
        <f>'Proiectii financiare marginale'!C38*POWER(1+$B$4,-C76)</f>
        <v>0</v>
      </c>
      <c r="D78" s="59">
        <f>'Proiectii financiare marginale'!D38*POWER(1+$B$4,-D76)</f>
        <v>0</v>
      </c>
      <c r="E78" s="59">
        <f>'Proiectii financiare marginale'!E38*POWER(1+$B$4,-E76)</f>
        <v>0</v>
      </c>
      <c r="F78" s="59">
        <f>'Proiectii financiare marginale'!F38*POWER(1+$B$4,-F76)</f>
        <v>0</v>
      </c>
      <c r="G78" s="59">
        <f>'Proiectii financiare marginale'!G38*POWER(1+$B$4,-G76)</f>
        <v>0</v>
      </c>
      <c r="H78" s="59">
        <f>'Proiectii financiare marginale'!H38*POWER(1+$B$4,-H76)</f>
        <v>0</v>
      </c>
      <c r="I78" s="59">
        <f>'Proiectii financiare marginale'!I38*POWER(1+$B$4,-I76)</f>
        <v>0</v>
      </c>
      <c r="J78" s="59">
        <f>'Proiectii financiare marginale'!J38*POWER(1+$B$4,-J76)</f>
        <v>0</v>
      </c>
      <c r="K78" s="59">
        <f>'Proiectii financiare marginale'!K38*POWER(1+$B$4,-K76)</f>
        <v>0</v>
      </c>
      <c r="L78" s="59">
        <f>'Proiectii financiare marginale'!L38*POWER(1+$B$4,-L76)</f>
        <v>0</v>
      </c>
      <c r="M78" s="59">
        <f>'Proiectii financiare marginale'!M38*POWER(1+$B$4,-M76)</f>
        <v>0</v>
      </c>
      <c r="N78" s="59">
        <f>'Proiectii financiare marginale'!N38*POWER(1+$B$4,-N76)</f>
        <v>0</v>
      </c>
      <c r="O78" s="372">
        <f>'Proiectii financiare marginale'!O38*POWER(1+$B$4,-O76)</f>
        <v>0</v>
      </c>
      <c r="P78" s="367">
        <f>SUM(B78:O78)</f>
        <v>0</v>
      </c>
    </row>
    <row r="79" spans="1:41" s="365" customFormat="1" ht="14.25" x14ac:dyDescent="0.2">
      <c r="A79" s="366" t="s">
        <v>435</v>
      </c>
      <c r="B79" s="367">
        <f>B77-B78</f>
        <v>0</v>
      </c>
      <c r="C79" s="367">
        <f t="shared" ref="C79:P79" si="24">C77-C78</f>
        <v>0</v>
      </c>
      <c r="D79" s="367">
        <f t="shared" si="24"/>
        <v>0</v>
      </c>
      <c r="E79" s="367">
        <f t="shared" si="24"/>
        <v>0</v>
      </c>
      <c r="F79" s="367">
        <f t="shared" si="24"/>
        <v>0</v>
      </c>
      <c r="G79" s="367">
        <f t="shared" si="24"/>
        <v>0</v>
      </c>
      <c r="H79" s="367">
        <f t="shared" si="24"/>
        <v>0</v>
      </c>
      <c r="I79" s="367">
        <f t="shared" si="24"/>
        <v>0</v>
      </c>
      <c r="J79" s="367">
        <f t="shared" si="24"/>
        <v>0</v>
      </c>
      <c r="K79" s="367">
        <f t="shared" si="24"/>
        <v>0</v>
      </c>
      <c r="L79" s="367">
        <f t="shared" si="24"/>
        <v>0</v>
      </c>
      <c r="M79" s="367">
        <f t="shared" si="24"/>
        <v>0</v>
      </c>
      <c r="N79" s="367">
        <f t="shared" si="24"/>
        <v>0</v>
      </c>
      <c r="O79" s="373">
        <f t="shared" si="24"/>
        <v>0</v>
      </c>
      <c r="P79" s="367">
        <f t="shared" si="24"/>
        <v>0</v>
      </c>
    </row>
    <row r="80" spans="1:41" s="365" customFormat="1" ht="14.25" x14ac:dyDescent="0.2">
      <c r="A80" s="368" t="s">
        <v>436</v>
      </c>
      <c r="B80" s="369"/>
      <c r="C80" s="370" t="e">
        <f>(C79-B79)/B79</f>
        <v>#DIV/0!</v>
      </c>
      <c r="D80" s="370" t="e">
        <f>(D79-C79)/C79</f>
        <v>#DIV/0!</v>
      </c>
      <c r="E80" s="370" t="e">
        <f t="shared" ref="E80:O80" si="25">(E79-D79)/D79</f>
        <v>#DIV/0!</v>
      </c>
      <c r="F80" s="370" t="e">
        <f t="shared" si="25"/>
        <v>#DIV/0!</v>
      </c>
      <c r="G80" s="370" t="e">
        <f t="shared" si="25"/>
        <v>#DIV/0!</v>
      </c>
      <c r="H80" s="370" t="e">
        <f t="shared" si="25"/>
        <v>#DIV/0!</v>
      </c>
      <c r="I80" s="370" t="e">
        <f t="shared" si="25"/>
        <v>#DIV/0!</v>
      </c>
      <c r="J80" s="370" t="e">
        <f t="shared" si="25"/>
        <v>#DIV/0!</v>
      </c>
      <c r="K80" s="370" t="e">
        <f t="shared" si="25"/>
        <v>#DIV/0!</v>
      </c>
      <c r="L80" s="370" t="e">
        <f t="shared" si="25"/>
        <v>#DIV/0!</v>
      </c>
      <c r="M80" s="370" t="e">
        <f t="shared" si="25"/>
        <v>#DIV/0!</v>
      </c>
      <c r="N80" s="370" t="e">
        <f t="shared" si="25"/>
        <v>#DIV/0!</v>
      </c>
      <c r="O80" s="374" t="e">
        <f t="shared" si="25"/>
        <v>#DIV/0!</v>
      </c>
      <c r="P80" s="403"/>
    </row>
    <row r="83" spans="4:7" x14ac:dyDescent="0.25">
      <c r="E83" s="235"/>
      <c r="F83" s="235"/>
      <c r="G83" s="235"/>
    </row>
    <row r="84" spans="4:7" x14ac:dyDescent="0.25">
      <c r="E84" s="235"/>
      <c r="F84" s="235"/>
      <c r="G84" s="235"/>
    </row>
    <row r="85" spans="4:7" x14ac:dyDescent="0.25">
      <c r="D85" s="400"/>
      <c r="E85" s="400"/>
      <c r="F85" s="400"/>
      <c r="G85" s="400"/>
    </row>
    <row r="86" spans="4:7" x14ac:dyDescent="0.25">
      <c r="F86" s="401"/>
    </row>
    <row r="87" spans="4:7" x14ac:dyDescent="0.25">
      <c r="D87" s="402"/>
      <c r="E87" s="402"/>
      <c r="F87" s="402"/>
    </row>
  </sheetData>
  <mergeCells count="12">
    <mergeCell ref="A1:F1"/>
    <mergeCell ref="A2:L2"/>
    <mergeCell ref="A65:K65"/>
    <mergeCell ref="A16:K16"/>
    <mergeCell ref="A17:D17"/>
    <mergeCell ref="A19:K19"/>
    <mergeCell ref="A20:K20"/>
    <mergeCell ref="A74:C74"/>
    <mergeCell ref="B75:O75"/>
    <mergeCell ref="A67:A68"/>
    <mergeCell ref="B67:O67"/>
    <mergeCell ref="P67:AO67"/>
  </mergeCells>
  <conditionalFormatting sqref="B15">
    <cfRule type="cellIs" dxfId="4" priority="6" operator="greaterThan">
      <formula>0</formula>
    </cfRule>
  </conditionalFormatting>
  <conditionalFormatting sqref="B22">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01" customWidth="1"/>
    <col min="2" max="2" width="5" style="301" customWidth="1"/>
    <col min="3" max="3" width="18.7109375" style="300" customWidth="1"/>
    <col min="4" max="4" width="10.28515625" style="300" hidden="1" customWidth="1"/>
    <col min="5" max="12" width="19" style="301" customWidth="1"/>
    <col min="13" max="18" width="19" style="278" customWidth="1"/>
    <col min="19" max="25" width="7" style="278" customWidth="1"/>
    <col min="27" max="16384" width="9.140625" style="278"/>
  </cols>
  <sheetData>
    <row r="1" spans="1:26" ht="19.5" customHeight="1" x14ac:dyDescent="0.3">
      <c r="A1" s="305" t="s">
        <v>305</v>
      </c>
      <c r="B1" s="276"/>
      <c r="C1" s="276"/>
      <c r="D1" s="276"/>
      <c r="E1" s="277"/>
      <c r="F1" s="277"/>
      <c r="G1" s="277"/>
      <c r="H1" s="277"/>
      <c r="I1" s="277"/>
      <c r="J1" s="277"/>
      <c r="K1" s="277"/>
      <c r="L1" s="277"/>
    </row>
    <row r="2" spans="1:26" ht="39" customHeight="1" x14ac:dyDescent="0.3">
      <c r="A2" s="576"/>
      <c r="B2" s="576"/>
      <c r="C2" s="576"/>
      <c r="D2" s="576"/>
      <c r="E2" s="576"/>
      <c r="F2" s="576"/>
      <c r="G2" s="576"/>
      <c r="H2" s="576"/>
      <c r="I2" s="576"/>
      <c r="J2" s="572"/>
      <c r="K2" s="572"/>
      <c r="L2" s="572"/>
      <c r="Z2" s="278"/>
    </row>
    <row r="3" spans="1:26" s="52" customFormat="1" ht="23.25" customHeight="1" x14ac:dyDescent="0.25">
      <c r="A3" s="279"/>
      <c r="B3" s="280"/>
      <c r="C3" s="281"/>
      <c r="D3" s="280" t="s">
        <v>286</v>
      </c>
      <c r="E3" s="577" t="s">
        <v>304</v>
      </c>
      <c r="F3" s="577"/>
      <c r="G3" s="577"/>
      <c r="H3" s="577"/>
      <c r="I3" s="577"/>
      <c r="J3" s="577"/>
      <c r="K3" s="577"/>
      <c r="L3" s="577"/>
      <c r="M3" s="577"/>
      <c r="N3" s="577"/>
      <c r="O3" s="577"/>
      <c r="P3" s="577"/>
      <c r="Q3" s="577"/>
      <c r="R3" s="577"/>
    </row>
    <row r="4" spans="1:26" s="52" customFormat="1" ht="15" x14ac:dyDescent="0.2">
      <c r="A4" s="282" t="s">
        <v>287</v>
      </c>
      <c r="B4" s="283"/>
      <c r="C4" s="284" t="s">
        <v>95</v>
      </c>
      <c r="D4" s="285">
        <v>0</v>
      </c>
      <c r="E4" s="286">
        <v>1</v>
      </c>
      <c r="F4" s="286">
        <v>2</v>
      </c>
      <c r="G4" s="286">
        <v>3</v>
      </c>
      <c r="H4" s="286">
        <v>4</v>
      </c>
      <c r="I4" s="286">
        <v>5</v>
      </c>
      <c r="J4" s="286">
        <v>6</v>
      </c>
      <c r="K4" s="286">
        <v>7</v>
      </c>
      <c r="L4" s="286">
        <v>8</v>
      </c>
      <c r="M4" s="286">
        <v>9</v>
      </c>
      <c r="N4" s="286">
        <v>10</v>
      </c>
      <c r="O4" s="286">
        <v>11</v>
      </c>
      <c r="P4" s="286">
        <v>12</v>
      </c>
      <c r="Q4" s="286">
        <v>13</v>
      </c>
      <c r="R4" s="286">
        <v>14</v>
      </c>
    </row>
    <row r="5" spans="1:26" s="52" customFormat="1" ht="15" x14ac:dyDescent="0.2">
      <c r="A5" s="242" t="s">
        <v>288</v>
      </c>
      <c r="B5" s="287"/>
      <c r="C5" s="49">
        <f>SUM(E5:R5)</f>
        <v>0</v>
      </c>
      <c r="D5" s="39"/>
      <c r="E5" s="39">
        <f>'Proiectii financiare_V,Ch act'!D92-SUM('Proiectii financiare_V,Ch act'!D87:D88)</f>
        <v>0</v>
      </c>
      <c r="F5" s="39">
        <f>'Proiectii financiare_V,Ch act'!E92-SUM('Proiectii financiare_V,Ch act'!E87:E88)</f>
        <v>0</v>
      </c>
      <c r="G5" s="39">
        <f>'Proiectii financiare_V,Ch act'!F92-SUM('Proiectii financiare_V,Ch act'!F87:F88)</f>
        <v>0</v>
      </c>
      <c r="H5" s="39">
        <f>'Proiectii financiare_V,Ch act'!G92-SUM('Proiectii financiare_V,Ch act'!G87:G88)</f>
        <v>0</v>
      </c>
      <c r="I5" s="39">
        <f>'Proiectii financiare_V,Ch act'!H92-SUM('Proiectii financiare_V,Ch act'!H87:H88)</f>
        <v>0</v>
      </c>
      <c r="J5" s="39">
        <f>'Proiectii financiare_V,Ch act'!I92-SUM('Proiectii financiare_V,Ch act'!I87:I88)</f>
        <v>0</v>
      </c>
      <c r="K5" s="39">
        <f>'Proiectii financiare_V,Ch act'!J92-SUM('Proiectii financiare_V,Ch act'!J87:J88)</f>
        <v>0</v>
      </c>
      <c r="L5" s="39">
        <f>'Proiectii financiare_V,Ch act'!K92-SUM('Proiectii financiare_V,Ch act'!K87:K88)</f>
        <v>0</v>
      </c>
      <c r="M5" s="39">
        <f>'Proiectii financiare_V,Ch act'!L92-SUM('Proiectii financiare_V,Ch act'!L87:L88)</f>
        <v>0</v>
      </c>
      <c r="N5" s="39">
        <f>'Proiectii financiare_V,Ch act'!M92-SUM('Proiectii financiare_V,Ch act'!M87:M88)</f>
        <v>0</v>
      </c>
      <c r="O5" s="39">
        <f>'Proiectii financiare_V,Ch act'!N92-SUM('Proiectii financiare_V,Ch act'!N87:N88)</f>
        <v>0</v>
      </c>
      <c r="P5" s="39">
        <f>'Proiectii financiare_V,Ch act'!O92-SUM('Proiectii financiare_V,Ch act'!O87:O88)</f>
        <v>0</v>
      </c>
      <c r="Q5" s="39">
        <f>'Proiectii financiare_V,Ch act'!P92-SUM('Proiectii financiare_V,Ch act'!P87:P88)</f>
        <v>0</v>
      </c>
      <c r="R5" s="39">
        <f>'Proiectii financiare_V,Ch act'!Q92-SUM('Proiectii financiare_V,Ch act'!Q87:Q88)</f>
        <v>0</v>
      </c>
    </row>
    <row r="6" spans="1:26" s="52" customFormat="1" ht="15" x14ac:dyDescent="0.2">
      <c r="A6" s="288" t="s">
        <v>289</v>
      </c>
      <c r="B6" s="289"/>
      <c r="C6" s="120">
        <f>SUM(E6:R6)</f>
        <v>0</v>
      </c>
      <c r="D6" s="46"/>
      <c r="E6" s="46">
        <f>'Proiectii financiare_V,Ch act'!D129</f>
        <v>0</v>
      </c>
      <c r="F6" s="46">
        <f>'Proiectii financiare_V,Ch act'!E129</f>
        <v>0</v>
      </c>
      <c r="G6" s="46">
        <f>'Proiectii financiare_V,Ch act'!F129</f>
        <v>0</v>
      </c>
      <c r="H6" s="46">
        <f>'Proiectii financiare_V,Ch act'!G129</f>
        <v>0</v>
      </c>
      <c r="I6" s="46">
        <f>'Proiectii financiare_V,Ch act'!H129</f>
        <v>0</v>
      </c>
      <c r="J6" s="46">
        <f>'Proiectii financiare_V,Ch act'!I129</f>
        <v>0</v>
      </c>
      <c r="K6" s="46">
        <f>'Proiectii financiare_V,Ch act'!J129</f>
        <v>0</v>
      </c>
      <c r="L6" s="46">
        <f>'Proiectii financiare_V,Ch act'!K129</f>
        <v>0</v>
      </c>
      <c r="M6" s="46">
        <f>'Proiectii financiare_V,Ch act'!L129</f>
        <v>0</v>
      </c>
      <c r="N6" s="46">
        <f>'Proiectii financiare_V,Ch act'!M129</f>
        <v>0</v>
      </c>
      <c r="O6" s="46">
        <f>'Proiectii financiare_V,Ch act'!N129</f>
        <v>0</v>
      </c>
      <c r="P6" s="46">
        <f>'Proiectii financiare_V,Ch act'!O129</f>
        <v>0</v>
      </c>
      <c r="Q6" s="46">
        <f>'Proiectii financiare_V,Ch act'!P129</f>
        <v>0</v>
      </c>
      <c r="R6" s="46">
        <f>'Proiectii financiare_V,Ch act'!Q129</f>
        <v>0</v>
      </c>
    </row>
    <row r="7" spans="1:26" s="124" customFormat="1" ht="25.5" x14ac:dyDescent="0.2">
      <c r="A7" s="290" t="s">
        <v>290</v>
      </c>
      <c r="B7" s="291"/>
      <c r="C7" s="63">
        <f>C5-C6</f>
        <v>0</v>
      </c>
      <c r="D7" s="67"/>
      <c r="E7" s="67">
        <f>E5-E6</f>
        <v>0</v>
      </c>
      <c r="F7" s="67">
        <f t="shared" ref="F7:R7" si="0">F5-F6</f>
        <v>0</v>
      </c>
      <c r="G7" s="67">
        <f t="shared" si="0"/>
        <v>0</v>
      </c>
      <c r="H7" s="67">
        <f t="shared" si="0"/>
        <v>0</v>
      </c>
      <c r="I7" s="67">
        <f t="shared" si="0"/>
        <v>0</v>
      </c>
      <c r="J7" s="67">
        <f t="shared" si="0"/>
        <v>0</v>
      </c>
      <c r="K7" s="67">
        <f t="shared" si="0"/>
        <v>0</v>
      </c>
      <c r="L7" s="67">
        <f t="shared" si="0"/>
        <v>0</v>
      </c>
      <c r="M7" s="67">
        <f t="shared" si="0"/>
        <v>0</v>
      </c>
      <c r="N7" s="67">
        <f t="shared" si="0"/>
        <v>0</v>
      </c>
      <c r="O7" s="67">
        <f t="shared" si="0"/>
        <v>0</v>
      </c>
      <c r="P7" s="67">
        <f t="shared" si="0"/>
        <v>0</v>
      </c>
      <c r="Q7" s="67">
        <f t="shared" si="0"/>
        <v>0</v>
      </c>
      <c r="R7" s="67">
        <f t="shared" si="0"/>
        <v>0</v>
      </c>
    </row>
    <row r="8" spans="1:26" s="52" customFormat="1" ht="15" x14ac:dyDescent="0.2">
      <c r="A8" s="292" t="s">
        <v>239</v>
      </c>
      <c r="B8" s="283"/>
      <c r="C8" s="102">
        <f>SUM(E8:R8)</f>
        <v>0</v>
      </c>
      <c r="D8" s="293"/>
      <c r="E8" s="293">
        <f>Investitie!F72</f>
        <v>0</v>
      </c>
      <c r="F8" s="293">
        <f>Investitie!G72</f>
        <v>0</v>
      </c>
      <c r="G8" s="293">
        <f>Investitie!H72</f>
        <v>0</v>
      </c>
      <c r="H8" s="293">
        <f>Investitie!I72</f>
        <v>0</v>
      </c>
      <c r="I8" s="293"/>
      <c r="J8" s="293"/>
      <c r="K8" s="293"/>
      <c r="L8" s="293"/>
      <c r="M8" s="293"/>
      <c r="N8" s="293"/>
      <c r="O8" s="293"/>
      <c r="P8" s="293"/>
      <c r="Q8" s="293"/>
      <c r="R8" s="293"/>
    </row>
    <row r="9" spans="1:26" s="124" customFormat="1" ht="15" x14ac:dyDescent="0.2">
      <c r="A9" s="290" t="s">
        <v>291</v>
      </c>
      <c r="B9" s="291"/>
      <c r="C9" s="63">
        <f>-C8</f>
        <v>0</v>
      </c>
      <c r="D9" s="67"/>
      <c r="E9" s="67">
        <f>-E8</f>
        <v>0</v>
      </c>
      <c r="F9" s="67">
        <f t="shared" ref="F9:H9" si="1">-F8</f>
        <v>0</v>
      </c>
      <c r="G9" s="67">
        <f t="shared" si="1"/>
        <v>0</v>
      </c>
      <c r="H9" s="67">
        <f t="shared" si="1"/>
        <v>0</v>
      </c>
      <c r="I9" s="67"/>
      <c r="J9" s="67"/>
      <c r="K9" s="67"/>
      <c r="L9" s="67"/>
      <c r="M9" s="67"/>
      <c r="N9" s="67"/>
      <c r="O9" s="67"/>
      <c r="P9" s="67"/>
      <c r="Q9" s="67"/>
      <c r="R9" s="67"/>
    </row>
    <row r="10" spans="1:26" s="124" customFormat="1" ht="25.5" x14ac:dyDescent="0.2">
      <c r="A10" s="294" t="s">
        <v>292</v>
      </c>
      <c r="B10" s="295"/>
      <c r="C10" s="59">
        <f>C7+C9</f>
        <v>0</v>
      </c>
      <c r="D10" s="245"/>
      <c r="E10" s="245">
        <f>E7+E9</f>
        <v>0</v>
      </c>
      <c r="F10" s="245">
        <f t="shared" ref="F10:R10" si="2">F7+F9</f>
        <v>0</v>
      </c>
      <c r="G10" s="245">
        <f t="shared" si="2"/>
        <v>0</v>
      </c>
      <c r="H10" s="245">
        <f t="shared" si="2"/>
        <v>0</v>
      </c>
      <c r="I10" s="245">
        <f t="shared" si="2"/>
        <v>0</v>
      </c>
      <c r="J10" s="245">
        <f t="shared" si="2"/>
        <v>0</v>
      </c>
      <c r="K10" s="245">
        <f t="shared" si="2"/>
        <v>0</v>
      </c>
      <c r="L10" s="245">
        <f t="shared" si="2"/>
        <v>0</v>
      </c>
      <c r="M10" s="245">
        <f t="shared" si="2"/>
        <v>0</v>
      </c>
      <c r="N10" s="245">
        <f t="shared" si="2"/>
        <v>0</v>
      </c>
      <c r="O10" s="245">
        <f t="shared" si="2"/>
        <v>0</v>
      </c>
      <c r="P10" s="245">
        <f t="shared" si="2"/>
        <v>0</v>
      </c>
      <c r="Q10" s="245">
        <f t="shared" si="2"/>
        <v>0</v>
      </c>
      <c r="R10" s="245">
        <f t="shared" si="2"/>
        <v>0</v>
      </c>
    </row>
    <row r="11" spans="1:26" s="52" customFormat="1" ht="15" x14ac:dyDescent="0.2">
      <c r="A11" s="296" t="s">
        <v>293</v>
      </c>
      <c r="B11" s="287"/>
      <c r="C11" s="48">
        <f>SUM(E11:R11)</f>
        <v>0</v>
      </c>
      <c r="D11" s="39"/>
      <c r="E11" s="39" t="str">
        <f>Investitie!F88</f>
        <v>Implementare</v>
      </c>
      <c r="F11" s="39">
        <f>Investitie!G88</f>
        <v>0</v>
      </c>
      <c r="G11" s="39">
        <f>Investitie!H88</f>
        <v>0</v>
      </c>
      <c r="H11" s="39">
        <f>Investitie!I88</f>
        <v>0</v>
      </c>
      <c r="I11" s="39"/>
      <c r="J11" s="39"/>
      <c r="K11" s="39"/>
      <c r="L11" s="39"/>
      <c r="M11" s="39"/>
      <c r="N11" s="39"/>
      <c r="O11" s="39"/>
      <c r="P11" s="39"/>
      <c r="Q11" s="39"/>
      <c r="R11" s="39"/>
    </row>
    <row r="12" spans="1:26" s="52" customFormat="1" ht="25.5" x14ac:dyDescent="0.2">
      <c r="A12" s="296" t="s">
        <v>294</v>
      </c>
      <c r="B12" s="287"/>
      <c r="C12" s="48">
        <f>SUM(E12:R12)</f>
        <v>0</v>
      </c>
      <c r="D12" s="39"/>
      <c r="E12" s="39">
        <f>SUM('Proiectii financiare_V,Ch act'!D87:D88)</f>
        <v>0</v>
      </c>
      <c r="F12" s="39">
        <f>SUM('Proiectii financiare_V,Ch act'!E87:E88)</f>
        <v>0</v>
      </c>
      <c r="G12" s="39">
        <f>SUM('Proiectii financiare_V,Ch act'!F87:F88)</f>
        <v>0</v>
      </c>
      <c r="H12" s="39">
        <f>SUM('Proiectii financiare_V,Ch act'!G87:G88)</f>
        <v>0</v>
      </c>
      <c r="I12" s="39">
        <f>SUM('Proiectii financiare_V,Ch act'!H87:H88)</f>
        <v>0</v>
      </c>
      <c r="J12" s="39">
        <f>SUM('Proiectii financiare_V,Ch act'!I87:I88)</f>
        <v>0</v>
      </c>
      <c r="K12" s="39">
        <f>SUM('Proiectii financiare_V,Ch act'!J87:J88)</f>
        <v>0</v>
      </c>
      <c r="L12" s="39">
        <f>SUM('Proiectii financiare_V,Ch act'!K87:K88)</f>
        <v>0</v>
      </c>
      <c r="M12" s="39">
        <f>SUM('Proiectii financiare_V,Ch act'!L87:L88)</f>
        <v>0</v>
      </c>
      <c r="N12" s="39">
        <f>SUM('Proiectii financiare_V,Ch act'!M87:M88)</f>
        <v>0</v>
      </c>
      <c r="O12" s="39">
        <f>SUM('Proiectii financiare_V,Ch act'!N87:N88)</f>
        <v>0</v>
      </c>
      <c r="P12" s="39">
        <f>SUM('Proiectii financiare_V,Ch act'!O87:O88)</f>
        <v>0</v>
      </c>
      <c r="Q12" s="39">
        <f>SUM('Proiectii financiare_V,Ch act'!P87:P88)</f>
        <v>0</v>
      </c>
      <c r="R12" s="39">
        <f>SUM('Proiectii financiare_V,Ch act'!Q87:Q88)</f>
        <v>0</v>
      </c>
    </row>
    <row r="13" spans="1:26" s="52" customFormat="1" ht="15" customHeight="1" x14ac:dyDescent="0.2">
      <c r="A13" s="242" t="s">
        <v>295</v>
      </c>
      <c r="B13" s="287"/>
      <c r="C13" s="48">
        <f>SUM(E13:R13)</f>
        <v>0</v>
      </c>
      <c r="D13" s="39"/>
      <c r="E13" s="39">
        <f>Investitie!F93</f>
        <v>0</v>
      </c>
      <c r="F13" s="39">
        <f>Investitie!G93</f>
        <v>0</v>
      </c>
      <c r="G13" s="39">
        <f>Investitie!H93</f>
        <v>0</v>
      </c>
      <c r="H13" s="39">
        <f>Investitie!I93</f>
        <v>0</v>
      </c>
      <c r="I13" s="39">
        <f>Investitie!J93</f>
        <v>0</v>
      </c>
      <c r="J13" s="39">
        <f>Investitie!K93</f>
        <v>0</v>
      </c>
      <c r="K13" s="39">
        <f>Investitie!L93</f>
        <v>0</v>
      </c>
      <c r="L13" s="39">
        <f>Investitie!M93</f>
        <v>0</v>
      </c>
      <c r="M13" s="39">
        <f>Investitie!N93</f>
        <v>0</v>
      </c>
      <c r="N13" s="39">
        <f>Investitie!O93</f>
        <v>0</v>
      </c>
      <c r="O13" s="39">
        <f>Investitie!P93</f>
        <v>0</v>
      </c>
      <c r="P13" s="39">
        <f>Investitie!Q93</f>
        <v>0</v>
      </c>
      <c r="Q13" s="39">
        <f>Investitie!R93</f>
        <v>0</v>
      </c>
      <c r="R13" s="39">
        <f>Investitie!S93</f>
        <v>0</v>
      </c>
    </row>
    <row r="14" spans="1:26" s="52" customFormat="1" ht="15" customHeight="1" x14ac:dyDescent="0.2">
      <c r="A14" s="296" t="s">
        <v>296</v>
      </c>
      <c r="B14" s="287"/>
      <c r="C14" s="48">
        <f>SUM(E14:R14)</f>
        <v>0</v>
      </c>
      <c r="D14" s="39"/>
      <c r="E14" s="39">
        <f>'Proiectii financiare_V,Ch act'!D130</f>
        <v>0</v>
      </c>
      <c r="F14" s="39">
        <f>'Proiectii financiare_V,Ch act'!E130</f>
        <v>0</v>
      </c>
      <c r="G14" s="39">
        <f>'Proiectii financiare_V,Ch act'!F130</f>
        <v>0</v>
      </c>
      <c r="H14" s="39">
        <f>'Proiectii financiare_V,Ch act'!G130</f>
        <v>0</v>
      </c>
      <c r="I14" s="39">
        <f>'Proiectii financiare_V,Ch act'!H130</f>
        <v>0</v>
      </c>
      <c r="J14" s="39">
        <f>'Proiectii financiare_V,Ch act'!I130</f>
        <v>0</v>
      </c>
      <c r="K14" s="39">
        <f>'Proiectii financiare_V,Ch act'!J130</f>
        <v>0</v>
      </c>
      <c r="L14" s="39">
        <f>'Proiectii financiare_V,Ch act'!K130</f>
        <v>0</v>
      </c>
      <c r="M14" s="39">
        <f>'Proiectii financiare_V,Ch act'!L130</f>
        <v>0</v>
      </c>
      <c r="N14" s="39">
        <f>'Proiectii financiare_V,Ch act'!M130</f>
        <v>0</v>
      </c>
      <c r="O14" s="39">
        <f>'Proiectii financiare_V,Ch act'!N130</f>
        <v>0</v>
      </c>
      <c r="P14" s="39">
        <f>'Proiectii financiare_V,Ch act'!O130</f>
        <v>0</v>
      </c>
      <c r="Q14" s="39">
        <f>'Proiectii financiare_V,Ch act'!P130</f>
        <v>0</v>
      </c>
      <c r="R14" s="39">
        <f>'Proiectii financiare_V,Ch act'!Q130</f>
        <v>0</v>
      </c>
    </row>
    <row r="15" spans="1:26" s="124" customFormat="1" ht="15" x14ac:dyDescent="0.2">
      <c r="A15" s="294" t="s">
        <v>297</v>
      </c>
      <c r="B15" s="295"/>
      <c r="C15" s="59">
        <f>C11-C13-C14</f>
        <v>0</v>
      </c>
      <c r="D15" s="245">
        <f>D11+D12-D13-D14</f>
        <v>0</v>
      </c>
      <c r="E15" s="245" t="e">
        <f>E11+E12-E13-E14</f>
        <v>#VALUE!</v>
      </c>
      <c r="F15" s="245">
        <f t="shared" ref="F15:R15" si="3">F11+F12-F13-F14</f>
        <v>0</v>
      </c>
      <c r="G15" s="245">
        <f t="shared" si="3"/>
        <v>0</v>
      </c>
      <c r="H15" s="245">
        <f t="shared" si="3"/>
        <v>0</v>
      </c>
      <c r="I15" s="245">
        <f t="shared" si="3"/>
        <v>0</v>
      </c>
      <c r="J15" s="245">
        <f t="shared" si="3"/>
        <v>0</v>
      </c>
      <c r="K15" s="245">
        <f t="shared" si="3"/>
        <v>0</v>
      </c>
      <c r="L15" s="245">
        <f t="shared" si="3"/>
        <v>0</v>
      </c>
      <c r="M15" s="245">
        <f t="shared" si="3"/>
        <v>0</v>
      </c>
      <c r="N15" s="245">
        <f t="shared" si="3"/>
        <v>0</v>
      </c>
      <c r="O15" s="245">
        <f t="shared" si="3"/>
        <v>0</v>
      </c>
      <c r="P15" s="245">
        <f t="shared" si="3"/>
        <v>0</v>
      </c>
      <c r="Q15" s="245">
        <f t="shared" si="3"/>
        <v>0</v>
      </c>
      <c r="R15" s="245">
        <f t="shared" si="3"/>
        <v>0</v>
      </c>
    </row>
    <row r="16" spans="1:26" s="299" customFormat="1" ht="18" x14ac:dyDescent="0.25">
      <c r="A16" s="297" t="s">
        <v>298</v>
      </c>
      <c r="B16" s="298"/>
      <c r="C16" s="171">
        <f t="shared" ref="C16:R16" si="4">C7+C15+C9</f>
        <v>0</v>
      </c>
      <c r="D16" s="251">
        <f t="shared" si="4"/>
        <v>0</v>
      </c>
      <c r="E16" s="251" t="e">
        <f>E7+E15+E9</f>
        <v>#VALUE!</v>
      </c>
      <c r="F16" s="251">
        <f t="shared" si="4"/>
        <v>0</v>
      </c>
      <c r="G16" s="251">
        <f t="shared" si="4"/>
        <v>0</v>
      </c>
      <c r="H16" s="251">
        <f t="shared" si="4"/>
        <v>0</v>
      </c>
      <c r="I16" s="251">
        <f t="shared" si="4"/>
        <v>0</v>
      </c>
      <c r="J16" s="251">
        <f t="shared" si="4"/>
        <v>0</v>
      </c>
      <c r="K16" s="251">
        <f t="shared" si="4"/>
        <v>0</v>
      </c>
      <c r="L16" s="251">
        <f t="shared" si="4"/>
        <v>0</v>
      </c>
      <c r="M16" s="251">
        <f t="shared" si="4"/>
        <v>0</v>
      </c>
      <c r="N16" s="251">
        <f t="shared" si="4"/>
        <v>0</v>
      </c>
      <c r="O16" s="251">
        <f t="shared" si="4"/>
        <v>0</v>
      </c>
      <c r="P16" s="251">
        <f t="shared" si="4"/>
        <v>0</v>
      </c>
      <c r="Q16" s="251">
        <f t="shared" si="4"/>
        <v>0</v>
      </c>
      <c r="R16" s="251">
        <f t="shared" si="4"/>
        <v>0</v>
      </c>
    </row>
    <row r="17" spans="1:26" s="299" customFormat="1" ht="18" x14ac:dyDescent="0.25">
      <c r="A17" s="297" t="s">
        <v>299</v>
      </c>
      <c r="B17" s="298"/>
      <c r="C17" s="171"/>
      <c r="D17" s="251">
        <f>D16</f>
        <v>0</v>
      </c>
      <c r="E17" s="251" t="e">
        <f>E16</f>
        <v>#VALUE!</v>
      </c>
      <c r="F17" s="251" t="e">
        <f t="shared" ref="F17:R17" si="5">E17+F16</f>
        <v>#VALUE!</v>
      </c>
      <c r="G17" s="251" t="e">
        <f t="shared" si="5"/>
        <v>#VALUE!</v>
      </c>
      <c r="H17" s="251" t="e">
        <f t="shared" si="5"/>
        <v>#VALUE!</v>
      </c>
      <c r="I17" s="251" t="e">
        <f t="shared" si="5"/>
        <v>#VALUE!</v>
      </c>
      <c r="J17" s="251" t="e">
        <f t="shared" si="5"/>
        <v>#VALUE!</v>
      </c>
      <c r="K17" s="251" t="e">
        <f t="shared" si="5"/>
        <v>#VALUE!</v>
      </c>
      <c r="L17" s="251" t="e">
        <f t="shared" si="5"/>
        <v>#VALUE!</v>
      </c>
      <c r="M17" s="251" t="e">
        <f t="shared" si="5"/>
        <v>#VALUE!</v>
      </c>
      <c r="N17" s="251" t="e">
        <f t="shared" si="5"/>
        <v>#VALUE!</v>
      </c>
      <c r="O17" s="251" t="e">
        <f t="shared" si="5"/>
        <v>#VALUE!</v>
      </c>
      <c r="P17" s="251" t="e">
        <f t="shared" si="5"/>
        <v>#VALUE!</v>
      </c>
      <c r="Q17" s="251" t="e">
        <f t="shared" si="5"/>
        <v>#VALUE!</v>
      </c>
      <c r="R17" s="251" t="e">
        <f t="shared" si="5"/>
        <v>#VALUE!</v>
      </c>
    </row>
    <row r="18" spans="1:26" s="52" customFormat="1" ht="15" x14ac:dyDescent="0.2">
      <c r="A18" s="127"/>
      <c r="B18" s="287"/>
      <c r="C18" s="300"/>
      <c r="D18" s="300"/>
      <c r="E18" s="301"/>
      <c r="F18" s="301"/>
      <c r="G18" s="301"/>
      <c r="H18" s="301"/>
      <c r="I18" s="301"/>
      <c r="J18" s="301"/>
      <c r="K18" s="301"/>
      <c r="L18" s="301"/>
    </row>
    <row r="19" spans="1:26" s="52" customFormat="1" x14ac:dyDescent="0.25">
      <c r="A19" s="302" t="s">
        <v>300</v>
      </c>
      <c r="B19" s="303"/>
      <c r="C19" s="304"/>
      <c r="D19" s="304"/>
      <c r="E19" s="304" t="e">
        <f>IF(AND(E17&gt;=0,F17&gt;=0,G17&gt;=0,H17&gt;=0,I17&gt;=0,J17&gt;=0,K17&gt;=0,L17&gt;=0,M17&gt;=0,N17&gt;=0,O17&gt;=0,P17&gt;=0,Q17&gt;=0,R17&gt;=0),"DA","NU")</f>
        <v>#VALUE!</v>
      </c>
      <c r="F19" s="301"/>
      <c r="G19" s="301"/>
      <c r="H19" s="301"/>
      <c r="I19" s="301"/>
      <c r="J19" s="301"/>
      <c r="K19" s="301"/>
      <c r="L19" s="301"/>
    </row>
    <row r="20" spans="1:26" ht="16.5" customHeight="1" x14ac:dyDescent="0.3">
      <c r="A20" s="127"/>
      <c r="B20" s="39"/>
      <c r="C20" s="85"/>
      <c r="D20" s="85"/>
      <c r="E20" s="39"/>
      <c r="F20" s="39"/>
      <c r="G20" s="39"/>
      <c r="H20" s="39"/>
      <c r="I20" s="39"/>
      <c r="J20" s="39"/>
      <c r="K20" s="39"/>
      <c r="L20" s="39"/>
      <c r="Z20" s="278"/>
    </row>
    <row r="21" spans="1:26" ht="16.5" customHeight="1" x14ac:dyDescent="0.3">
      <c r="B21" s="39"/>
      <c r="C21" s="85"/>
      <c r="D21" s="85"/>
      <c r="E21" s="39"/>
      <c r="F21" s="39"/>
      <c r="G21" s="39"/>
      <c r="H21" s="39"/>
      <c r="I21" s="39"/>
      <c r="J21" s="39"/>
      <c r="K21" s="39"/>
      <c r="L21" s="39"/>
      <c r="Z21" s="278"/>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4"/>
      <c r="C2" s="235"/>
      <c r="D2" s="235"/>
    </row>
    <row r="3" spans="1:18" ht="35.25" customHeight="1" x14ac:dyDescent="0.25">
      <c r="A3" s="183" t="s">
        <v>202</v>
      </c>
      <c r="B3" s="40"/>
      <c r="C3" s="40"/>
      <c r="D3" s="40"/>
      <c r="E3" s="40"/>
      <c r="F3" s="40"/>
      <c r="G3" s="40"/>
      <c r="H3" s="206"/>
      <c r="I3" s="139"/>
      <c r="J3" s="206"/>
      <c r="K3" s="206"/>
      <c r="L3" s="206"/>
      <c r="M3" s="206"/>
      <c r="N3" s="40"/>
      <c r="O3" s="40"/>
      <c r="P3" s="40"/>
      <c r="Q3" s="40"/>
      <c r="R3" s="103"/>
    </row>
    <row r="4" spans="1:18" ht="15.75" x14ac:dyDescent="0.25">
      <c r="A4" s="176"/>
      <c r="B4" s="40"/>
      <c r="C4" s="40"/>
      <c r="D4" s="40"/>
      <c r="E4" s="40"/>
      <c r="F4" s="40"/>
      <c r="G4" s="40"/>
      <c r="H4" s="207"/>
      <c r="I4" s="191"/>
      <c r="J4" s="207"/>
      <c r="K4" s="207"/>
      <c r="L4" s="207"/>
      <c r="M4" s="207"/>
      <c r="N4" s="40"/>
      <c r="O4" s="40"/>
      <c r="P4" s="40"/>
      <c r="Q4" s="40"/>
      <c r="R4" s="103"/>
    </row>
    <row r="5" spans="1:18" ht="15.75" x14ac:dyDescent="0.25">
      <c r="A5" s="480" t="s">
        <v>203</v>
      </c>
      <c r="B5" s="480"/>
      <c r="C5" s="480"/>
      <c r="D5" s="480"/>
      <c r="E5" s="480"/>
      <c r="F5" s="480"/>
      <c r="G5" s="40"/>
      <c r="H5" s="207"/>
      <c r="I5" s="191"/>
      <c r="J5" s="207"/>
      <c r="K5" s="207"/>
      <c r="L5" s="207"/>
      <c r="M5" s="207"/>
      <c r="N5" s="40"/>
      <c r="O5" s="40"/>
      <c r="P5" s="40"/>
      <c r="Q5" s="40"/>
      <c r="R5" s="103"/>
    </row>
    <row r="6" spans="1:18" ht="15.75" x14ac:dyDescent="0.25">
      <c r="A6" s="480" t="s">
        <v>204</v>
      </c>
      <c r="B6" s="480"/>
      <c r="C6" s="480"/>
      <c r="D6" s="480"/>
      <c r="E6" s="480"/>
      <c r="F6" s="480"/>
      <c r="G6" s="40"/>
      <c r="H6" s="206"/>
      <c r="I6" s="139"/>
      <c r="J6" s="206"/>
      <c r="K6" s="206"/>
      <c r="L6" s="206"/>
      <c r="M6" s="206"/>
      <c r="N6" s="40"/>
      <c r="O6" s="40"/>
      <c r="P6" s="40"/>
      <c r="Q6" s="40"/>
      <c r="R6" s="103"/>
    </row>
    <row r="7" spans="1:18" ht="21.75" customHeight="1" x14ac:dyDescent="0.25">
      <c r="A7" s="480" t="s">
        <v>205</v>
      </c>
      <c r="B7" s="578"/>
      <c r="C7" s="578"/>
      <c r="D7" s="578"/>
      <c r="E7" s="578"/>
      <c r="F7" s="208"/>
      <c r="G7" s="40"/>
      <c r="H7" s="206"/>
      <c r="I7" s="139"/>
      <c r="J7" s="206"/>
      <c r="K7" s="206"/>
      <c r="L7" s="206"/>
      <c r="M7" s="206"/>
      <c r="N7" s="40"/>
      <c r="O7" s="40"/>
      <c r="P7" s="40"/>
      <c r="Q7" s="40"/>
      <c r="R7" s="103"/>
    </row>
    <row r="8" spans="1:18" ht="59.25" customHeight="1" x14ac:dyDescent="0.25">
      <c r="A8" s="480" t="s">
        <v>206</v>
      </c>
      <c r="B8" s="578"/>
      <c r="C8" s="578"/>
      <c r="D8" s="578"/>
      <c r="E8" s="578"/>
      <c r="F8" s="208"/>
      <c r="G8" s="40"/>
      <c r="H8" s="207"/>
      <c r="I8" s="191"/>
      <c r="J8" s="207"/>
      <c r="K8" s="207"/>
      <c r="L8" s="207"/>
      <c r="M8" s="207"/>
      <c r="N8" s="40"/>
      <c r="O8" s="40"/>
      <c r="P8" s="40"/>
      <c r="Q8" s="40"/>
      <c r="R8" s="103"/>
    </row>
    <row r="9" spans="1:18" ht="33" customHeight="1" x14ac:dyDescent="0.25">
      <c r="A9" s="590" t="s">
        <v>207</v>
      </c>
      <c r="B9" s="578"/>
      <c r="C9" s="578"/>
      <c r="D9" s="578"/>
      <c r="E9" s="578"/>
      <c r="F9" s="208"/>
      <c r="G9" s="40"/>
      <c r="H9" s="207"/>
      <c r="I9" s="191"/>
      <c r="J9" s="207"/>
      <c r="K9" s="207"/>
      <c r="L9" s="207"/>
      <c r="M9" s="207"/>
      <c r="N9" s="40"/>
      <c r="O9" s="40"/>
      <c r="P9" s="40"/>
      <c r="Q9" s="40"/>
      <c r="R9" s="103"/>
    </row>
    <row r="10" spans="1:18" ht="53.25" customHeight="1" x14ac:dyDescent="0.25">
      <c r="A10" s="590" t="s">
        <v>208</v>
      </c>
      <c r="B10" s="578"/>
      <c r="C10" s="578"/>
      <c r="D10" s="578"/>
      <c r="E10" s="578"/>
      <c r="F10" s="208"/>
      <c r="G10" s="40"/>
      <c r="H10" s="207"/>
      <c r="I10" s="191"/>
      <c r="J10" s="207"/>
      <c r="K10" s="207"/>
      <c r="L10" s="207"/>
      <c r="M10" s="207"/>
      <c r="N10" s="40"/>
      <c r="O10" s="40"/>
      <c r="P10" s="40"/>
      <c r="Q10" s="40"/>
      <c r="R10" s="103"/>
    </row>
    <row r="11" spans="1:18" ht="15.75" x14ac:dyDescent="0.25">
      <c r="A11" s="480" t="s">
        <v>209</v>
      </c>
      <c r="B11" s="578"/>
      <c r="C11" s="578"/>
      <c r="D11" s="578"/>
      <c r="E11" s="578"/>
      <c r="F11" s="208"/>
      <c r="G11" s="40"/>
      <c r="H11" s="207"/>
      <c r="I11" s="191"/>
      <c r="J11" s="207"/>
      <c r="K11" s="207"/>
      <c r="L11" s="207"/>
      <c r="M11" s="207"/>
      <c r="N11" s="40"/>
      <c r="O11" s="40"/>
      <c r="P11" s="40"/>
      <c r="Q11" s="40"/>
      <c r="R11" s="103"/>
    </row>
    <row r="12" spans="1:18" ht="33.75" customHeight="1" x14ac:dyDescent="0.25">
      <c r="A12" s="591" t="s">
        <v>210</v>
      </c>
      <c r="B12" s="582"/>
      <c r="C12" s="582"/>
      <c r="D12" s="582"/>
      <c r="E12" s="582"/>
      <c r="F12" s="208"/>
      <c r="G12" s="40"/>
      <c r="H12" s="206"/>
      <c r="I12" s="139"/>
      <c r="J12" s="206"/>
      <c r="K12" s="206"/>
      <c r="L12" s="206"/>
      <c r="M12" s="206"/>
      <c r="N12" s="40"/>
      <c r="O12" s="40"/>
      <c r="P12" s="40"/>
      <c r="Q12" s="40"/>
      <c r="R12" s="103"/>
    </row>
    <row r="13" spans="1:18" ht="33.75" customHeight="1" x14ac:dyDescent="0.25">
      <c r="A13" s="591" t="s">
        <v>211</v>
      </c>
      <c r="B13" s="582"/>
      <c r="C13" s="582"/>
      <c r="D13" s="582"/>
      <c r="E13" s="582"/>
      <c r="F13" s="208"/>
      <c r="G13" s="40"/>
      <c r="H13" s="207"/>
      <c r="I13" s="139"/>
      <c r="J13" s="207"/>
      <c r="K13" s="207"/>
      <c r="L13" s="207"/>
      <c r="M13" s="207"/>
      <c r="N13" s="40"/>
      <c r="O13" s="40"/>
      <c r="P13" s="40"/>
      <c r="Q13" s="40"/>
      <c r="R13" s="103"/>
    </row>
    <row r="14" spans="1:18" ht="74.25" customHeight="1" x14ac:dyDescent="0.25">
      <c r="A14" s="480" t="s">
        <v>212</v>
      </c>
      <c r="B14" s="578"/>
      <c r="C14" s="578"/>
      <c r="D14" s="578"/>
      <c r="E14" s="578"/>
      <c r="F14" s="208"/>
      <c r="G14" s="40"/>
      <c r="H14" s="40"/>
      <c r="I14" s="141"/>
      <c r="J14" s="209"/>
      <c r="K14" s="209"/>
      <c r="L14" s="210"/>
      <c r="M14" s="210"/>
      <c r="N14" s="40"/>
      <c r="O14" s="40"/>
      <c r="P14" s="40"/>
      <c r="Q14" s="40"/>
      <c r="R14" s="103"/>
    </row>
    <row r="15" spans="1:18" ht="72" customHeight="1" x14ac:dyDescent="0.25">
      <c r="A15" s="590" t="s">
        <v>213</v>
      </c>
      <c r="B15" s="578"/>
      <c r="C15" s="578"/>
      <c r="D15" s="578"/>
      <c r="E15" s="578"/>
      <c r="F15" s="40"/>
      <c r="G15" s="40"/>
      <c r="H15" s="207"/>
      <c r="I15" s="141"/>
      <c r="J15" s="209"/>
      <c r="K15" s="209"/>
      <c r="L15" s="210"/>
      <c r="M15" s="210"/>
      <c r="N15" s="40"/>
      <c r="O15" s="40"/>
      <c r="P15" s="40"/>
      <c r="Q15" s="40"/>
      <c r="R15" s="103"/>
    </row>
    <row r="16" spans="1:18" ht="51" customHeight="1" x14ac:dyDescent="0.25">
      <c r="A16" s="581" t="s">
        <v>214</v>
      </c>
      <c r="B16" s="582"/>
      <c r="C16" s="582"/>
      <c r="D16" s="582"/>
      <c r="E16" s="582"/>
      <c r="F16" s="211" t="s">
        <v>215</v>
      </c>
      <c r="G16" s="583" t="s">
        <v>216</v>
      </c>
      <c r="H16" s="584"/>
      <c r="I16" s="584"/>
      <c r="J16" s="584"/>
      <c r="K16" s="584"/>
      <c r="L16" s="40"/>
      <c r="M16" s="40"/>
      <c r="N16" s="40"/>
      <c r="O16" s="40"/>
      <c r="P16" s="40"/>
      <c r="Q16" s="40"/>
      <c r="R16" s="103"/>
    </row>
    <row r="17" spans="1:18" ht="47.25" customHeight="1" x14ac:dyDescent="0.25">
      <c r="A17" s="212" t="s">
        <v>217</v>
      </c>
      <c r="B17" s="40"/>
      <c r="C17" s="40"/>
      <c r="D17" s="40"/>
      <c r="E17" s="40"/>
      <c r="F17" s="40"/>
      <c r="G17" s="580" t="s">
        <v>217</v>
      </c>
      <c r="H17" s="580"/>
      <c r="I17" s="580"/>
      <c r="J17" s="40"/>
      <c r="K17" s="40"/>
      <c r="L17" s="206"/>
      <c r="M17" s="206"/>
      <c r="N17" s="40"/>
      <c r="O17" s="40"/>
      <c r="P17" s="40"/>
      <c r="Q17" s="40"/>
      <c r="R17" s="103"/>
    </row>
    <row r="18" spans="1:18" ht="35.25" customHeight="1" x14ac:dyDescent="0.25">
      <c r="A18" s="585" t="s">
        <v>218</v>
      </c>
      <c r="B18" s="480"/>
      <c r="C18" s="480"/>
      <c r="D18" s="480"/>
      <c r="E18" s="480"/>
      <c r="F18" s="40"/>
      <c r="G18" s="589" t="s">
        <v>219</v>
      </c>
      <c r="H18" s="580"/>
      <c r="I18" s="580"/>
      <c r="J18" s="580"/>
      <c r="K18" s="580"/>
      <c r="L18" s="206"/>
      <c r="M18" s="206"/>
      <c r="N18" s="40"/>
      <c r="O18" s="40"/>
      <c r="P18" s="40"/>
      <c r="Q18" s="40"/>
      <c r="R18" s="103"/>
    </row>
    <row r="19" spans="1:18" ht="57.75" customHeight="1" x14ac:dyDescent="0.25">
      <c r="A19" s="585" t="s">
        <v>220</v>
      </c>
      <c r="B19" s="578"/>
      <c r="C19" s="578"/>
      <c r="D19" s="578"/>
      <c r="E19" s="578"/>
      <c r="F19" s="40"/>
      <c r="G19" s="580" t="s">
        <v>221</v>
      </c>
      <c r="H19" s="588"/>
      <c r="I19" s="588"/>
      <c r="J19" s="588"/>
      <c r="K19" s="588"/>
      <c r="L19" s="206"/>
      <c r="M19" s="206"/>
      <c r="N19" s="40"/>
      <c r="O19" s="40"/>
      <c r="P19" s="40"/>
      <c r="Q19" s="40"/>
      <c r="R19" s="103"/>
    </row>
    <row r="20" spans="1:18" ht="97.15" customHeight="1" x14ac:dyDescent="0.25">
      <c r="A20" s="480" t="s">
        <v>222</v>
      </c>
      <c r="B20" s="578"/>
      <c r="C20" s="578"/>
      <c r="D20" s="578"/>
      <c r="E20" s="578"/>
      <c r="F20" s="40"/>
      <c r="G20" s="40"/>
      <c r="H20" s="206"/>
      <c r="I20" s="139"/>
      <c r="J20" s="206"/>
      <c r="K20" s="206"/>
      <c r="L20" s="206"/>
      <c r="M20" s="206"/>
      <c r="N20" s="40"/>
      <c r="O20" s="40"/>
      <c r="P20" s="40"/>
      <c r="Q20" s="40"/>
      <c r="R20" s="103"/>
    </row>
    <row r="21" spans="1:18" ht="16.5" thickBot="1" x14ac:dyDescent="0.3">
      <c r="A21" s="176"/>
      <c r="B21" s="40"/>
      <c r="C21" s="40"/>
      <c r="D21" s="40"/>
      <c r="E21" s="40"/>
      <c r="F21" s="40"/>
      <c r="G21" s="40"/>
      <c r="H21" s="206"/>
      <c r="I21" s="139"/>
      <c r="J21" s="206"/>
      <c r="K21" s="206"/>
      <c r="L21" s="206"/>
      <c r="M21" s="206"/>
      <c r="N21" s="40"/>
      <c r="O21" s="40"/>
      <c r="P21" s="40"/>
      <c r="Q21" s="40"/>
      <c r="R21" s="103"/>
    </row>
    <row r="22" spans="1:18" ht="34.5" x14ac:dyDescent="0.25">
      <c r="A22" s="213" t="s">
        <v>223</v>
      </c>
      <c r="B22" s="214"/>
      <c r="C22" s="215" t="s">
        <v>224</v>
      </c>
      <c r="D22" s="40"/>
      <c r="E22" s="211" t="s">
        <v>215</v>
      </c>
      <c r="F22" s="40"/>
      <c r="G22" s="586" t="s">
        <v>225</v>
      </c>
      <c r="H22" s="587"/>
      <c r="I22" s="587"/>
      <c r="J22" s="216"/>
      <c r="K22" s="217" t="s">
        <v>224</v>
      </c>
      <c r="L22" s="141"/>
      <c r="M22" s="206"/>
      <c r="N22" s="40"/>
      <c r="O22" s="40"/>
      <c r="P22" s="40"/>
      <c r="Q22" s="40"/>
      <c r="R22" s="103"/>
    </row>
    <row r="23" spans="1:18" ht="31.5" customHeight="1" x14ac:dyDescent="0.25">
      <c r="A23" s="218" t="s">
        <v>226</v>
      </c>
      <c r="B23" s="219">
        <f>'Rentabilitate investitie'!B4</f>
        <v>0.04</v>
      </c>
      <c r="C23" s="40"/>
      <c r="D23" s="40"/>
      <c r="E23" s="40"/>
      <c r="F23" s="40"/>
      <c r="G23" s="579" t="s">
        <v>227</v>
      </c>
      <c r="H23" s="580"/>
      <c r="I23" s="580"/>
      <c r="J23" s="220"/>
      <c r="K23" s="217" t="s">
        <v>224</v>
      </c>
      <c r="L23" s="141"/>
      <c r="M23" s="206"/>
      <c r="N23" s="40"/>
      <c r="O23" s="40"/>
      <c r="P23" s="40"/>
      <c r="Q23" s="40"/>
      <c r="R23" s="103"/>
    </row>
    <row r="24" spans="1:18" ht="15.75" x14ac:dyDescent="0.25">
      <c r="A24" s="218" t="s">
        <v>228</v>
      </c>
      <c r="B24" s="221"/>
      <c r="C24" s="215" t="s">
        <v>224</v>
      </c>
      <c r="D24" s="40"/>
      <c r="E24" s="40"/>
      <c r="F24" s="40"/>
      <c r="G24" s="222"/>
      <c r="H24" s="206"/>
      <c r="I24" s="139"/>
      <c r="J24" s="223"/>
      <c r="K24" s="206"/>
      <c r="L24" s="206"/>
      <c r="M24" s="206"/>
      <c r="N24" s="40"/>
      <c r="O24" s="40"/>
      <c r="P24" s="40"/>
      <c r="Q24" s="40"/>
      <c r="R24" s="103"/>
    </row>
    <row r="25" spans="1:18" ht="15.75" x14ac:dyDescent="0.25">
      <c r="A25" s="224"/>
      <c r="B25" s="219"/>
      <c r="C25" s="40"/>
      <c r="D25" s="40"/>
      <c r="E25" s="40"/>
      <c r="F25" s="40"/>
      <c r="G25" s="225" t="s">
        <v>229</v>
      </c>
      <c r="H25" s="40"/>
      <c r="I25" s="40"/>
      <c r="J25" s="223"/>
      <c r="K25" s="206"/>
      <c r="L25" s="206"/>
      <c r="M25" s="206"/>
      <c r="N25" s="40"/>
      <c r="O25" s="40"/>
      <c r="P25" s="40"/>
      <c r="Q25" s="40"/>
      <c r="R25" s="103"/>
    </row>
    <row r="26" spans="1:18" ht="16.5" thickBot="1" x14ac:dyDescent="0.3">
      <c r="A26" s="226" t="s">
        <v>229</v>
      </c>
      <c r="B26" s="219"/>
      <c r="C26" s="40"/>
      <c r="D26" s="40"/>
      <c r="E26" s="40"/>
      <c r="F26" s="40"/>
      <c r="G26" s="227"/>
      <c r="H26" s="228" t="s">
        <v>230</v>
      </c>
      <c r="I26" s="229" t="str">
        <f>IFERROR(H21/(H22-H23),"")</f>
        <v/>
      </c>
      <c r="J26" s="230">
        <f>J22-J23</f>
        <v>0</v>
      </c>
      <c r="K26" s="189" t="s">
        <v>231</v>
      </c>
      <c r="L26" s="206"/>
      <c r="M26" s="206"/>
      <c r="N26" s="40"/>
      <c r="O26" s="40"/>
      <c r="P26" s="40"/>
      <c r="Q26" s="40"/>
      <c r="R26" s="103"/>
    </row>
    <row r="27" spans="1:18" ht="16.5" thickBot="1" x14ac:dyDescent="0.3">
      <c r="A27" s="231" t="s">
        <v>230</v>
      </c>
      <c r="B27" s="232">
        <f>IFERROR(B22/(B23-B24),"")</f>
        <v>0</v>
      </c>
      <c r="C27" s="189" t="s">
        <v>231</v>
      </c>
      <c r="D27" s="40"/>
      <c r="E27" s="40"/>
      <c r="F27" s="40"/>
      <c r="G27" s="40"/>
      <c r="H27" s="206"/>
      <c r="I27" s="139"/>
      <c r="J27" s="206"/>
      <c r="K27" s="206"/>
      <c r="L27" s="206"/>
      <c r="M27" s="206"/>
      <c r="N27" s="40"/>
      <c r="O27" s="40"/>
      <c r="P27" s="40"/>
      <c r="Q27" s="40"/>
      <c r="R27" s="103"/>
    </row>
    <row r="28" spans="1:18" x14ac:dyDescent="0.25">
      <c r="A28" s="176"/>
      <c r="B28" s="40"/>
      <c r="C28" s="40"/>
      <c r="D28" s="40"/>
      <c r="E28" s="40"/>
      <c r="F28" s="40"/>
      <c r="G28" s="40"/>
      <c r="H28" s="40"/>
      <c r="I28" s="139"/>
      <c r="J28" s="40"/>
      <c r="K28" s="40"/>
      <c r="L28" s="40"/>
      <c r="M28" s="40"/>
      <c r="N28" s="40"/>
      <c r="O28" s="40"/>
      <c r="P28" s="40"/>
      <c r="Q28" s="40"/>
      <c r="R28" s="103"/>
    </row>
    <row r="29" spans="1:18" x14ac:dyDescent="0.25">
      <c r="A29" s="234"/>
      <c r="C29" s="235"/>
      <c r="D29" s="235"/>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7"/>
  <sheetViews>
    <sheetView topLeftCell="A52" workbookViewId="0">
      <selection activeCell="K75" sqref="K75"/>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 style="15" customWidth="1"/>
    <col min="11" max="11" width="11.5703125" style="15" customWidth="1"/>
    <col min="12" max="12" width="32.5703125" style="15" customWidth="1"/>
    <col min="13" max="13" width="13.140625" style="16" customWidth="1"/>
    <col min="14" max="16384" width="9.140625" style="17"/>
  </cols>
  <sheetData>
    <row r="1" spans="1:13" ht="28.5" x14ac:dyDescent="0.25">
      <c r="B1" s="475" t="s">
        <v>498</v>
      </c>
    </row>
    <row r="2" spans="1:13" ht="28.5" x14ac:dyDescent="0.25">
      <c r="B2" s="475" t="s">
        <v>499</v>
      </c>
    </row>
    <row r="3" spans="1:13" ht="20.25" x14ac:dyDescent="0.25">
      <c r="A3" s="507" t="s">
        <v>303</v>
      </c>
      <c r="B3" s="507"/>
      <c r="C3" s="507"/>
      <c r="D3" s="507"/>
      <c r="E3" s="507"/>
      <c r="F3" s="507"/>
      <c r="G3" s="507"/>
      <c r="H3" s="507"/>
      <c r="I3" s="507"/>
      <c r="J3" s="347"/>
      <c r="K3" s="347"/>
      <c r="L3" s="347"/>
    </row>
    <row r="7" spans="1:13" s="408" customFormat="1" ht="12" x14ac:dyDescent="0.2">
      <c r="A7" s="404"/>
      <c r="B7" s="405"/>
      <c r="C7" s="406"/>
      <c r="D7" s="406"/>
      <c r="E7" s="406"/>
      <c r="F7" s="406"/>
      <c r="G7" s="406"/>
      <c r="H7" s="406"/>
      <c r="I7" s="406"/>
      <c r="J7" s="406"/>
      <c r="K7" s="406"/>
      <c r="L7" s="406"/>
      <c r="M7" s="407"/>
    </row>
    <row r="8" spans="1:13" s="408" customFormat="1" ht="51.6" customHeight="1" x14ac:dyDescent="0.2">
      <c r="A8" s="18" t="s">
        <v>27</v>
      </c>
      <c r="B8" s="19" t="s">
        <v>28</v>
      </c>
      <c r="C8" s="508" t="s">
        <v>29</v>
      </c>
      <c r="D8" s="509"/>
      <c r="E8" s="430" t="s">
        <v>30</v>
      </c>
      <c r="F8" s="508" t="s">
        <v>31</v>
      </c>
      <c r="G8" s="509"/>
      <c r="H8" s="430" t="s">
        <v>32</v>
      </c>
      <c r="I8" s="430" t="s">
        <v>33</v>
      </c>
      <c r="J8" s="430" t="s">
        <v>447</v>
      </c>
      <c r="K8" s="430" t="s">
        <v>446</v>
      </c>
      <c r="L8" s="430" t="s">
        <v>448</v>
      </c>
      <c r="M8" s="432"/>
    </row>
    <row r="9" spans="1:13" s="408" customFormat="1" ht="12" x14ac:dyDescent="0.2">
      <c r="A9" s="20"/>
      <c r="B9" s="21"/>
      <c r="C9" s="22" t="s">
        <v>34</v>
      </c>
      <c r="D9" s="22" t="s">
        <v>35</v>
      </c>
      <c r="E9" s="431"/>
      <c r="F9" s="431" t="s">
        <v>34</v>
      </c>
      <c r="G9" s="431" t="s">
        <v>36</v>
      </c>
      <c r="H9" s="431"/>
      <c r="I9" s="431"/>
      <c r="J9" s="431"/>
      <c r="K9" s="431"/>
      <c r="L9" s="431"/>
      <c r="M9" s="407"/>
    </row>
    <row r="10" spans="1:13" s="410" customFormat="1" ht="18.75" customHeight="1" x14ac:dyDescent="0.2">
      <c r="A10" s="23">
        <v>1</v>
      </c>
      <c r="B10" s="23">
        <v>2</v>
      </c>
      <c r="C10" s="23">
        <v>3</v>
      </c>
      <c r="D10" s="23">
        <v>4</v>
      </c>
      <c r="E10" s="23" t="s">
        <v>37</v>
      </c>
      <c r="F10" s="23">
        <v>6</v>
      </c>
      <c r="G10" s="23">
        <v>7</v>
      </c>
      <c r="H10" s="23" t="s">
        <v>38</v>
      </c>
      <c r="I10" s="23" t="s">
        <v>39</v>
      </c>
      <c r="J10" s="23"/>
      <c r="K10" s="23"/>
      <c r="L10" s="23"/>
      <c r="M10" s="409"/>
    </row>
    <row r="11" spans="1:13" s="408" customFormat="1" ht="12" x14ac:dyDescent="0.2">
      <c r="A11" s="24">
        <v>1</v>
      </c>
      <c r="B11" s="490" t="s">
        <v>309</v>
      </c>
      <c r="C11" s="491"/>
      <c r="D11" s="491"/>
      <c r="E11" s="491"/>
      <c r="F11" s="491"/>
      <c r="G11" s="491"/>
      <c r="H11" s="491"/>
      <c r="I11" s="491"/>
      <c r="J11" s="429"/>
      <c r="K11" s="429"/>
      <c r="L11" s="429"/>
      <c r="M11" s="407"/>
    </row>
    <row r="12" spans="1:13" s="408" customFormat="1" ht="22.9" customHeight="1" x14ac:dyDescent="0.2">
      <c r="A12" s="24" t="s">
        <v>40</v>
      </c>
      <c r="B12" s="25" t="s">
        <v>313</v>
      </c>
      <c r="C12" s="26">
        <v>0</v>
      </c>
      <c r="D12" s="26">
        <v>0</v>
      </c>
      <c r="E12" s="431">
        <f>C12+D12</f>
        <v>0</v>
      </c>
      <c r="F12" s="26">
        <v>0</v>
      </c>
      <c r="G12" s="26">
        <v>0</v>
      </c>
      <c r="H12" s="431">
        <f>F12+G12</f>
        <v>0</v>
      </c>
      <c r="I12" s="431">
        <f>E12+H12</f>
        <v>0</v>
      </c>
      <c r="J12" s="431" t="s">
        <v>439</v>
      </c>
      <c r="K12" s="348" t="e">
        <f>E12/E71</f>
        <v>#DIV/0!</v>
      </c>
      <c r="L12" s="399" t="s">
        <v>449</v>
      </c>
      <c r="M12" s="407"/>
    </row>
    <row r="13" spans="1:13" s="408" customFormat="1" ht="12" x14ac:dyDescent="0.2">
      <c r="A13" s="24" t="s">
        <v>42</v>
      </c>
      <c r="B13" s="25" t="s">
        <v>41</v>
      </c>
      <c r="C13" s="26">
        <v>0</v>
      </c>
      <c r="D13" s="26">
        <v>0</v>
      </c>
      <c r="E13" s="431">
        <f>C13+D13</f>
        <v>0</v>
      </c>
      <c r="F13" s="26">
        <v>0</v>
      </c>
      <c r="G13" s="26">
        <v>0</v>
      </c>
      <c r="H13" s="431">
        <f>F13+G13</f>
        <v>0</v>
      </c>
      <c r="I13" s="431">
        <f>E13+H13</f>
        <v>0</v>
      </c>
      <c r="J13" s="431" t="s">
        <v>439</v>
      </c>
      <c r="K13" s="431"/>
      <c r="L13" s="431"/>
      <c r="M13" s="407"/>
    </row>
    <row r="14" spans="1:13" s="408" customFormat="1" ht="12" x14ac:dyDescent="0.2">
      <c r="A14" s="24" t="s">
        <v>310</v>
      </c>
      <c r="B14" s="25" t="s">
        <v>43</v>
      </c>
      <c r="C14" s="26">
        <v>0</v>
      </c>
      <c r="D14" s="26">
        <v>0</v>
      </c>
      <c r="E14" s="431">
        <f>C14+D14</f>
        <v>0</v>
      </c>
      <c r="F14" s="26">
        <v>0</v>
      </c>
      <c r="G14" s="26">
        <v>0</v>
      </c>
      <c r="H14" s="431">
        <f>F14+G14</f>
        <v>0</v>
      </c>
      <c r="I14" s="431">
        <f>E14+H14</f>
        <v>0</v>
      </c>
      <c r="J14" s="431" t="s">
        <v>439</v>
      </c>
      <c r="K14" s="431"/>
      <c r="L14" s="431"/>
      <c r="M14" s="407"/>
    </row>
    <row r="15" spans="1:13" s="408" customFormat="1" ht="12" x14ac:dyDescent="0.2">
      <c r="A15" s="24" t="s">
        <v>311</v>
      </c>
      <c r="B15" s="25" t="s">
        <v>312</v>
      </c>
      <c r="C15" s="26">
        <v>0</v>
      </c>
      <c r="D15" s="26">
        <v>0</v>
      </c>
      <c r="E15" s="431">
        <f>C15+D15</f>
        <v>0</v>
      </c>
      <c r="F15" s="26">
        <v>0</v>
      </c>
      <c r="G15" s="26">
        <v>0</v>
      </c>
      <c r="H15" s="431">
        <f>F15+G15</f>
        <v>0</v>
      </c>
      <c r="I15" s="431">
        <f>E15+H15</f>
        <v>0</v>
      </c>
      <c r="J15" s="431" t="s">
        <v>439</v>
      </c>
      <c r="K15" s="431"/>
      <c r="L15" s="431"/>
      <c r="M15" s="407"/>
    </row>
    <row r="16" spans="1:13" s="412" customFormat="1" ht="12" x14ac:dyDescent="0.2">
      <c r="A16" s="24"/>
      <c r="B16" s="27" t="s">
        <v>44</v>
      </c>
      <c r="C16" s="430">
        <f t="shared" ref="C16:I16" si="0">SUM(C12:C15)</f>
        <v>0</v>
      </c>
      <c r="D16" s="430">
        <f t="shared" si="0"/>
        <v>0</v>
      </c>
      <c r="E16" s="430">
        <f t="shared" si="0"/>
        <v>0</v>
      </c>
      <c r="F16" s="430">
        <f t="shared" si="0"/>
        <v>0</v>
      </c>
      <c r="G16" s="430">
        <f t="shared" si="0"/>
        <v>0</v>
      </c>
      <c r="H16" s="430">
        <f t="shared" si="0"/>
        <v>0</v>
      </c>
      <c r="I16" s="430">
        <f t="shared" si="0"/>
        <v>0</v>
      </c>
      <c r="J16" s="430"/>
      <c r="K16" s="348"/>
      <c r="L16" s="430"/>
      <c r="M16" s="411"/>
    </row>
    <row r="17" spans="1:14" s="408" customFormat="1" ht="12" x14ac:dyDescent="0.2">
      <c r="A17" s="24">
        <v>2</v>
      </c>
      <c r="B17" s="490" t="s">
        <v>45</v>
      </c>
      <c r="C17" s="491"/>
      <c r="D17" s="491"/>
      <c r="E17" s="491"/>
      <c r="F17" s="491"/>
      <c r="G17" s="491"/>
      <c r="H17" s="491"/>
      <c r="I17" s="491"/>
      <c r="J17" s="429"/>
      <c r="K17" s="429"/>
      <c r="L17" s="429"/>
      <c r="M17" s="407"/>
    </row>
    <row r="18" spans="1:14" s="408" customFormat="1" ht="12" x14ac:dyDescent="0.2">
      <c r="A18" s="24" t="s">
        <v>46</v>
      </c>
      <c r="B18" s="28" t="s">
        <v>47</v>
      </c>
      <c r="C18" s="26">
        <v>0</v>
      </c>
      <c r="D18" s="26">
        <v>0</v>
      </c>
      <c r="E18" s="431">
        <f>C18+D18</f>
        <v>0</v>
      </c>
      <c r="F18" s="26">
        <v>0</v>
      </c>
      <c r="G18" s="26">
        <v>0</v>
      </c>
      <c r="H18" s="431">
        <f>F18+G18</f>
        <v>0</v>
      </c>
      <c r="I18" s="431">
        <f>E18+H18</f>
        <v>0</v>
      </c>
      <c r="J18" s="431" t="s">
        <v>439</v>
      </c>
      <c r="K18" s="431"/>
      <c r="L18" s="431"/>
      <c r="M18" s="407"/>
    </row>
    <row r="19" spans="1:14" s="412" customFormat="1" ht="12" x14ac:dyDescent="0.2">
      <c r="A19" s="24"/>
      <c r="B19" s="27" t="s">
        <v>48</v>
      </c>
      <c r="C19" s="430">
        <f>SUM(C18:C18)</f>
        <v>0</v>
      </c>
      <c r="D19" s="430">
        <f>SUM(D18:D18)</f>
        <v>0</v>
      </c>
      <c r="E19" s="430">
        <f>C19+D19</f>
        <v>0</v>
      </c>
      <c r="F19" s="430">
        <f>SUM(F18:F18)</f>
        <v>0</v>
      </c>
      <c r="G19" s="430">
        <f>SUM(G18:G18)</f>
        <v>0</v>
      </c>
      <c r="H19" s="430">
        <f>F19+G19</f>
        <v>0</v>
      </c>
      <c r="I19" s="430">
        <f>E19+H19</f>
        <v>0</v>
      </c>
      <c r="J19" s="430"/>
      <c r="K19" s="430"/>
      <c r="L19" s="430"/>
      <c r="M19" s="411"/>
    </row>
    <row r="20" spans="1:14" s="408" customFormat="1" ht="12" x14ac:dyDescent="0.2">
      <c r="A20" s="24" t="s">
        <v>49</v>
      </c>
      <c r="B20" s="490" t="s">
        <v>50</v>
      </c>
      <c r="C20" s="491"/>
      <c r="D20" s="491"/>
      <c r="E20" s="491"/>
      <c r="F20" s="491"/>
      <c r="G20" s="491"/>
      <c r="H20" s="491"/>
      <c r="I20" s="491"/>
      <c r="J20" s="429"/>
      <c r="K20" s="429"/>
      <c r="L20" s="429"/>
      <c r="M20" s="407"/>
    </row>
    <row r="21" spans="1:14" s="408" customFormat="1" ht="24" x14ac:dyDescent="0.2">
      <c r="A21" s="24" t="s">
        <v>51</v>
      </c>
      <c r="B21" s="28" t="s">
        <v>314</v>
      </c>
      <c r="C21" s="26">
        <v>0</v>
      </c>
      <c r="D21" s="26">
        <v>0</v>
      </c>
      <c r="E21" s="431">
        <f>C21+D21</f>
        <v>0</v>
      </c>
      <c r="F21" s="26">
        <v>0</v>
      </c>
      <c r="G21" s="26">
        <v>0</v>
      </c>
      <c r="H21" s="431">
        <f>F21+G21</f>
        <v>0</v>
      </c>
      <c r="I21" s="431">
        <f>E21+H21</f>
        <v>0</v>
      </c>
      <c r="J21" s="431" t="s">
        <v>439</v>
      </c>
      <c r="K21" s="431"/>
      <c r="L21" s="431"/>
      <c r="M21" s="407"/>
    </row>
    <row r="22" spans="1:14" s="408" customFormat="1" ht="12" x14ac:dyDescent="0.2">
      <c r="A22" s="24" t="s">
        <v>52</v>
      </c>
      <c r="B22" s="25" t="s">
        <v>322</v>
      </c>
      <c r="C22" s="26">
        <v>0</v>
      </c>
      <c r="D22" s="26">
        <v>0</v>
      </c>
      <c r="E22" s="431">
        <f t="shared" ref="E22:E33" si="1">C22+D22</f>
        <v>0</v>
      </c>
      <c r="F22" s="26">
        <v>0</v>
      </c>
      <c r="G22" s="26">
        <v>0</v>
      </c>
      <c r="H22" s="431">
        <f t="shared" ref="H22:H24" si="2">F22+G22</f>
        <v>0</v>
      </c>
      <c r="I22" s="431">
        <f t="shared" ref="I22:I24" si="3">E22+H22</f>
        <v>0</v>
      </c>
      <c r="J22" s="431" t="s">
        <v>439</v>
      </c>
      <c r="K22" s="431"/>
      <c r="L22" s="431"/>
      <c r="M22" s="407"/>
    </row>
    <row r="23" spans="1:14" s="408" customFormat="1" ht="12" x14ac:dyDescent="0.2">
      <c r="A23" s="24" t="s">
        <v>53</v>
      </c>
      <c r="B23" s="25" t="s">
        <v>332</v>
      </c>
      <c r="C23" s="26">
        <v>0</v>
      </c>
      <c r="D23" s="26">
        <v>0</v>
      </c>
      <c r="E23" s="431">
        <f t="shared" si="1"/>
        <v>0</v>
      </c>
      <c r="F23" s="26">
        <v>0</v>
      </c>
      <c r="G23" s="26">
        <v>0</v>
      </c>
      <c r="H23" s="431">
        <f t="shared" si="2"/>
        <v>0</v>
      </c>
      <c r="I23" s="431">
        <f t="shared" si="3"/>
        <v>0</v>
      </c>
      <c r="J23" s="431" t="s">
        <v>439</v>
      </c>
      <c r="K23" s="431"/>
      <c r="L23" s="431"/>
      <c r="M23" s="407"/>
    </row>
    <row r="24" spans="1:14" s="408" customFormat="1" ht="12" x14ac:dyDescent="0.2">
      <c r="A24" s="24" t="s">
        <v>54</v>
      </c>
      <c r="B24" s="29" t="s">
        <v>333</v>
      </c>
      <c r="C24" s="26">
        <v>0</v>
      </c>
      <c r="D24" s="26">
        <v>0</v>
      </c>
      <c r="E24" s="30">
        <f t="shared" si="1"/>
        <v>0</v>
      </c>
      <c r="F24" s="26">
        <v>0</v>
      </c>
      <c r="G24" s="26">
        <v>0</v>
      </c>
      <c r="H24" s="431">
        <f t="shared" si="2"/>
        <v>0</v>
      </c>
      <c r="I24" s="431">
        <f t="shared" si="3"/>
        <v>0</v>
      </c>
      <c r="J24" s="431" t="s">
        <v>439</v>
      </c>
      <c r="K24" s="431"/>
      <c r="L24" s="431"/>
      <c r="M24" s="407"/>
    </row>
    <row r="25" spans="1:14" s="408" customFormat="1" ht="12" x14ac:dyDescent="0.2">
      <c r="A25" s="24" t="s">
        <v>55</v>
      </c>
      <c r="B25" s="29" t="s">
        <v>334</v>
      </c>
      <c r="C25" s="26">
        <v>0</v>
      </c>
      <c r="D25" s="26">
        <v>0</v>
      </c>
      <c r="E25" s="431">
        <f t="shared" si="1"/>
        <v>0</v>
      </c>
      <c r="F25" s="26">
        <v>0</v>
      </c>
      <c r="G25" s="26">
        <v>0</v>
      </c>
      <c r="H25" s="431">
        <f>F25+G25</f>
        <v>0</v>
      </c>
      <c r="I25" s="431">
        <f>E25+H25</f>
        <v>0</v>
      </c>
      <c r="J25" s="431" t="s">
        <v>439</v>
      </c>
      <c r="K25" s="431"/>
      <c r="L25" s="431"/>
      <c r="M25" s="407"/>
    </row>
    <row r="26" spans="1:14" s="408" customFormat="1" x14ac:dyDescent="0.2">
      <c r="A26" s="24" t="s">
        <v>335</v>
      </c>
      <c r="B26" s="29" t="s">
        <v>323</v>
      </c>
      <c r="C26" s="323" t="s">
        <v>441</v>
      </c>
      <c r="D26" s="323" t="s">
        <v>441</v>
      </c>
      <c r="E26" s="323" t="s">
        <v>441</v>
      </c>
      <c r="F26" s="323" t="s">
        <v>441</v>
      </c>
      <c r="G26" s="323" t="s">
        <v>441</v>
      </c>
      <c r="H26" s="323" t="s">
        <v>441</v>
      </c>
      <c r="I26" s="323" t="s">
        <v>441</v>
      </c>
      <c r="J26" s="431" t="s">
        <v>428</v>
      </c>
      <c r="K26" s="510" t="s">
        <v>456</v>
      </c>
      <c r="L26" s="510"/>
      <c r="M26" s="437"/>
      <c r="N26" s="437"/>
    </row>
    <row r="27" spans="1:14" s="408" customFormat="1" ht="12" x14ac:dyDescent="0.2">
      <c r="A27" s="24" t="s">
        <v>336</v>
      </c>
      <c r="B27" s="29" t="s">
        <v>337</v>
      </c>
      <c r="C27" s="323" t="s">
        <v>441</v>
      </c>
      <c r="D27" s="323" t="s">
        <v>441</v>
      </c>
      <c r="E27" s="323" t="s">
        <v>441</v>
      </c>
      <c r="F27" s="323" t="s">
        <v>441</v>
      </c>
      <c r="G27" s="323" t="s">
        <v>441</v>
      </c>
      <c r="H27" s="323" t="s">
        <v>441</v>
      </c>
      <c r="I27" s="323" t="s">
        <v>441</v>
      </c>
      <c r="J27" s="431" t="s">
        <v>428</v>
      </c>
      <c r="K27" s="510" t="s">
        <v>456</v>
      </c>
      <c r="L27" s="510"/>
      <c r="M27" s="407"/>
    </row>
    <row r="28" spans="1:14" s="408" customFormat="1" ht="12" x14ac:dyDescent="0.2">
      <c r="A28" s="24" t="s">
        <v>338</v>
      </c>
      <c r="B28" s="29" t="s">
        <v>340</v>
      </c>
      <c r="C28" s="323" t="s">
        <v>441</v>
      </c>
      <c r="D28" s="323" t="s">
        <v>441</v>
      </c>
      <c r="E28" s="323" t="s">
        <v>441</v>
      </c>
      <c r="F28" s="323" t="s">
        <v>441</v>
      </c>
      <c r="G28" s="323" t="s">
        <v>441</v>
      </c>
      <c r="H28" s="323" t="s">
        <v>441</v>
      </c>
      <c r="I28" s="323" t="s">
        <v>441</v>
      </c>
      <c r="J28" s="431" t="s">
        <v>428</v>
      </c>
      <c r="K28" s="510" t="s">
        <v>456</v>
      </c>
      <c r="L28" s="510"/>
      <c r="M28" s="407"/>
    </row>
    <row r="29" spans="1:14" s="408" customFormat="1" ht="12" x14ac:dyDescent="0.2">
      <c r="A29" s="24" t="s">
        <v>339</v>
      </c>
      <c r="B29" s="29" t="s">
        <v>341</v>
      </c>
      <c r="C29" s="323" t="s">
        <v>441</v>
      </c>
      <c r="D29" s="323" t="s">
        <v>441</v>
      </c>
      <c r="E29" s="323" t="s">
        <v>441</v>
      </c>
      <c r="F29" s="323" t="s">
        <v>441</v>
      </c>
      <c r="G29" s="323" t="s">
        <v>441</v>
      </c>
      <c r="H29" s="323" t="s">
        <v>441</v>
      </c>
      <c r="I29" s="323" t="s">
        <v>441</v>
      </c>
      <c r="J29" s="431" t="s">
        <v>428</v>
      </c>
      <c r="K29" s="510" t="s">
        <v>456</v>
      </c>
      <c r="L29" s="510"/>
      <c r="M29" s="407"/>
    </row>
    <row r="30" spans="1:14" s="408" customFormat="1" ht="12" x14ac:dyDescent="0.2">
      <c r="A30" s="24" t="s">
        <v>342</v>
      </c>
      <c r="B30" s="29" t="s">
        <v>353</v>
      </c>
      <c r="C30" s="323">
        <f>SUM(C31:C33)</f>
        <v>0</v>
      </c>
      <c r="D30" s="323">
        <f>SUM(D31:D33)</f>
        <v>0</v>
      </c>
      <c r="E30" s="431">
        <f t="shared" si="1"/>
        <v>0</v>
      </c>
      <c r="F30" s="323">
        <f>SUM(F31:F33)</f>
        <v>0</v>
      </c>
      <c r="G30" s="323">
        <f>SUM(G31:G33)</f>
        <v>0</v>
      </c>
      <c r="H30" s="431">
        <f>F30+G30</f>
        <v>0</v>
      </c>
      <c r="I30" s="431">
        <f>E30+H30</f>
        <v>0</v>
      </c>
      <c r="J30" s="431" t="s">
        <v>439</v>
      </c>
      <c r="K30" s="431"/>
      <c r="L30" s="431"/>
      <c r="M30" s="407"/>
    </row>
    <row r="31" spans="1:14" s="408" customFormat="1" ht="12" x14ac:dyDescent="0.2">
      <c r="A31" s="24" t="s">
        <v>343</v>
      </c>
      <c r="B31" s="29" t="s">
        <v>345</v>
      </c>
      <c r="C31" s="26">
        <v>0</v>
      </c>
      <c r="D31" s="26">
        <v>0</v>
      </c>
      <c r="E31" s="431">
        <f t="shared" si="1"/>
        <v>0</v>
      </c>
      <c r="F31" s="26">
        <v>0</v>
      </c>
      <c r="G31" s="26">
        <v>0</v>
      </c>
      <c r="H31" s="431">
        <f>F31+G31</f>
        <v>0</v>
      </c>
      <c r="I31" s="431">
        <f>E31+H31</f>
        <v>0</v>
      </c>
      <c r="J31" s="431" t="s">
        <v>439</v>
      </c>
      <c r="K31" s="431"/>
      <c r="L31" s="431"/>
      <c r="M31" s="407"/>
    </row>
    <row r="32" spans="1:14" s="408" customFormat="1" ht="12" x14ac:dyDescent="0.2">
      <c r="A32" s="24" t="s">
        <v>344</v>
      </c>
      <c r="B32" s="29" t="s">
        <v>346</v>
      </c>
      <c r="C32" s="26">
        <v>0</v>
      </c>
      <c r="D32" s="26">
        <v>0</v>
      </c>
      <c r="E32" s="431">
        <f t="shared" si="1"/>
        <v>0</v>
      </c>
      <c r="F32" s="26">
        <v>0</v>
      </c>
      <c r="G32" s="26">
        <v>0</v>
      </c>
      <c r="H32" s="431">
        <f>F32+G32</f>
        <v>0</v>
      </c>
      <c r="I32" s="431">
        <f>E32+H32</f>
        <v>0</v>
      </c>
      <c r="J32" s="431" t="s">
        <v>439</v>
      </c>
      <c r="K32" s="431"/>
      <c r="L32" s="431"/>
      <c r="M32" s="407"/>
    </row>
    <row r="33" spans="1:13" s="408" customFormat="1" ht="24" x14ac:dyDescent="0.2">
      <c r="A33" s="24" t="s">
        <v>457</v>
      </c>
      <c r="B33" s="65" t="s">
        <v>458</v>
      </c>
      <c r="C33" s="26">
        <v>0</v>
      </c>
      <c r="D33" s="26">
        <v>0</v>
      </c>
      <c r="E33" s="431">
        <f t="shared" si="1"/>
        <v>0</v>
      </c>
      <c r="F33" s="26">
        <v>0</v>
      </c>
      <c r="G33" s="26">
        <v>0</v>
      </c>
      <c r="H33" s="431">
        <f>F33+G33</f>
        <v>0</v>
      </c>
      <c r="I33" s="431">
        <f>E33+H33</f>
        <v>0</v>
      </c>
      <c r="J33" s="431" t="s">
        <v>439</v>
      </c>
      <c r="K33" s="431"/>
      <c r="L33" s="431"/>
      <c r="M33" s="407"/>
    </row>
    <row r="34" spans="1:13" s="412" customFormat="1" ht="25.9" customHeight="1" x14ac:dyDescent="0.2">
      <c r="A34" s="24"/>
      <c r="B34" s="27" t="s">
        <v>56</v>
      </c>
      <c r="C34" s="430">
        <f>C21+C22+C23+C24+C25+C30</f>
        <v>0</v>
      </c>
      <c r="D34" s="430">
        <f>D21+D22+D23+D24+D25+D30</f>
        <v>0</v>
      </c>
      <c r="E34" s="430">
        <f>C34+D34</f>
        <v>0</v>
      </c>
      <c r="F34" s="430">
        <f>F21+F22+F23+F24+F25+F30</f>
        <v>0</v>
      </c>
      <c r="G34" s="430">
        <f>G21+G22+G23+G24+G25+G30</f>
        <v>0</v>
      </c>
      <c r="H34" s="430">
        <f>F34+G34</f>
        <v>0</v>
      </c>
      <c r="I34" s="430">
        <f>E34+H34</f>
        <v>0</v>
      </c>
      <c r="J34" s="430"/>
      <c r="K34" s="348" t="e">
        <f>E34/E47</f>
        <v>#DIV/0!</v>
      </c>
      <c r="L34" s="430" t="s">
        <v>450</v>
      </c>
      <c r="M34" s="411"/>
    </row>
    <row r="35" spans="1:13" s="408" customFormat="1" ht="12" x14ac:dyDescent="0.2">
      <c r="A35" s="24">
        <v>4</v>
      </c>
      <c r="B35" s="490" t="s">
        <v>57</v>
      </c>
      <c r="C35" s="491"/>
      <c r="D35" s="491"/>
      <c r="E35" s="491"/>
      <c r="F35" s="491"/>
      <c r="G35" s="491"/>
      <c r="H35" s="491"/>
      <c r="I35" s="491"/>
      <c r="J35" s="429"/>
      <c r="K35" s="429"/>
      <c r="L35" s="429"/>
      <c r="M35" s="407"/>
    </row>
    <row r="36" spans="1:13" s="408" customFormat="1" ht="12" x14ac:dyDescent="0.2">
      <c r="A36" s="24"/>
      <c r="B36" s="378" t="s">
        <v>442</v>
      </c>
      <c r="C36" s="429"/>
      <c r="D36" s="429"/>
      <c r="E36" s="429"/>
      <c r="F36" s="429"/>
      <c r="G36" s="429"/>
      <c r="H36" s="429"/>
      <c r="I36" s="429"/>
      <c r="J36" s="429"/>
      <c r="K36" s="429"/>
      <c r="L36" s="429"/>
      <c r="M36" s="407"/>
    </row>
    <row r="37" spans="1:13" s="408" customFormat="1" ht="12" x14ac:dyDescent="0.2">
      <c r="A37" s="24" t="s">
        <v>58</v>
      </c>
      <c r="B37" s="25" t="s">
        <v>59</v>
      </c>
      <c r="C37" s="26">
        <v>0</v>
      </c>
      <c r="D37" s="26">
        <v>0</v>
      </c>
      <c r="E37" s="431">
        <f>C37+D37</f>
        <v>0</v>
      </c>
      <c r="F37" s="26">
        <v>0</v>
      </c>
      <c r="G37" s="26">
        <v>0</v>
      </c>
      <c r="H37" s="431">
        <f t="shared" ref="H37:H43" si="4">F37+G37</f>
        <v>0</v>
      </c>
      <c r="I37" s="431">
        <f t="shared" ref="I37:I43" si="5">E37+H37</f>
        <v>0</v>
      </c>
      <c r="J37" s="431" t="s">
        <v>439</v>
      </c>
      <c r="K37" s="431"/>
      <c r="L37" s="431"/>
      <c r="M37" s="407"/>
    </row>
    <row r="38" spans="1:13" s="408" customFormat="1" ht="12" x14ac:dyDescent="0.2">
      <c r="A38" s="24" t="s">
        <v>60</v>
      </c>
      <c r="B38" s="25" t="s">
        <v>318</v>
      </c>
      <c r="C38" s="26">
        <v>0</v>
      </c>
      <c r="D38" s="26">
        <v>0</v>
      </c>
      <c r="E38" s="431">
        <f t="shared" ref="E38:E43" si="6">C38+D38</f>
        <v>0</v>
      </c>
      <c r="F38" s="26">
        <v>0</v>
      </c>
      <c r="G38" s="26">
        <v>0</v>
      </c>
      <c r="H38" s="431">
        <f t="shared" si="4"/>
        <v>0</v>
      </c>
      <c r="I38" s="431">
        <f t="shared" si="5"/>
        <v>0</v>
      </c>
      <c r="J38" s="431" t="s">
        <v>439</v>
      </c>
      <c r="K38" s="431"/>
      <c r="L38" s="431"/>
      <c r="M38" s="407"/>
    </row>
    <row r="39" spans="1:13" s="408" customFormat="1" ht="12" x14ac:dyDescent="0.2">
      <c r="A39" s="24" t="s">
        <v>61</v>
      </c>
      <c r="B39" s="25" t="s">
        <v>324</v>
      </c>
      <c r="C39" s="26">
        <v>0</v>
      </c>
      <c r="D39" s="26">
        <v>0</v>
      </c>
      <c r="E39" s="431">
        <f t="shared" si="6"/>
        <v>0</v>
      </c>
      <c r="F39" s="26">
        <v>0</v>
      </c>
      <c r="G39" s="26">
        <v>0</v>
      </c>
      <c r="H39" s="431">
        <f t="shared" si="4"/>
        <v>0</v>
      </c>
      <c r="I39" s="431">
        <f t="shared" si="5"/>
        <v>0</v>
      </c>
      <c r="J39" s="431" t="s">
        <v>439</v>
      </c>
      <c r="K39" s="431"/>
      <c r="L39" s="431"/>
      <c r="M39" s="407"/>
    </row>
    <row r="40" spans="1:13" s="408" customFormat="1" ht="24" x14ac:dyDescent="0.2">
      <c r="A40" s="24" t="s">
        <v>320</v>
      </c>
      <c r="B40" s="25" t="s">
        <v>319</v>
      </c>
      <c r="C40" s="26">
        <v>0</v>
      </c>
      <c r="D40" s="26">
        <v>0</v>
      </c>
      <c r="E40" s="431">
        <f t="shared" si="6"/>
        <v>0</v>
      </c>
      <c r="F40" s="26">
        <v>0</v>
      </c>
      <c r="G40" s="26">
        <v>0</v>
      </c>
      <c r="H40" s="431">
        <f t="shared" si="4"/>
        <v>0</v>
      </c>
      <c r="I40" s="431">
        <f t="shared" si="5"/>
        <v>0</v>
      </c>
      <c r="J40" s="431" t="s">
        <v>439</v>
      </c>
      <c r="K40" s="431"/>
      <c r="L40" s="431"/>
      <c r="M40" s="407"/>
    </row>
    <row r="41" spans="1:13" s="408" customFormat="1" ht="12" x14ac:dyDescent="0.2">
      <c r="A41" s="24" t="s">
        <v>316</v>
      </c>
      <c r="B41" s="25" t="s">
        <v>317</v>
      </c>
      <c r="C41" s="26">
        <v>0</v>
      </c>
      <c r="D41" s="26">
        <v>0</v>
      </c>
      <c r="E41" s="431">
        <f t="shared" si="6"/>
        <v>0</v>
      </c>
      <c r="F41" s="26">
        <v>0</v>
      </c>
      <c r="G41" s="26">
        <v>0</v>
      </c>
      <c r="H41" s="431">
        <f t="shared" si="4"/>
        <v>0</v>
      </c>
      <c r="I41" s="431">
        <f t="shared" si="5"/>
        <v>0</v>
      </c>
      <c r="J41" s="431" t="s">
        <v>439</v>
      </c>
      <c r="K41" s="431"/>
      <c r="L41" s="431"/>
      <c r="M41" s="407"/>
    </row>
    <row r="42" spans="1:13" s="408" customFormat="1" ht="12" x14ac:dyDescent="0.2">
      <c r="A42" s="24" t="s">
        <v>315</v>
      </c>
      <c r="B42" s="25" t="s">
        <v>62</v>
      </c>
      <c r="C42" s="26">
        <v>0</v>
      </c>
      <c r="D42" s="26">
        <v>0</v>
      </c>
      <c r="E42" s="431">
        <f t="shared" si="6"/>
        <v>0</v>
      </c>
      <c r="F42" s="26">
        <v>0</v>
      </c>
      <c r="G42" s="26">
        <v>0</v>
      </c>
      <c r="H42" s="431">
        <f t="shared" si="4"/>
        <v>0</v>
      </c>
      <c r="I42" s="431">
        <f t="shared" si="5"/>
        <v>0</v>
      </c>
      <c r="J42" s="431" t="s">
        <v>439</v>
      </c>
      <c r="K42" s="431"/>
      <c r="L42" s="431"/>
      <c r="M42" s="407"/>
    </row>
    <row r="43" spans="1:13" s="408" customFormat="1" ht="12" x14ac:dyDescent="0.2">
      <c r="A43" s="24"/>
      <c r="B43" s="379" t="s">
        <v>443</v>
      </c>
      <c r="C43" s="380">
        <f>SUM(C37:C42)</f>
        <v>0</v>
      </c>
      <c r="D43" s="380">
        <f>SUM(D37:D42)</f>
        <v>0</v>
      </c>
      <c r="E43" s="413">
        <f t="shared" si="6"/>
        <v>0</v>
      </c>
      <c r="F43" s="380">
        <f>SUM(F37:F42)</f>
        <v>0</v>
      </c>
      <c r="G43" s="380">
        <f>SUM(G37:G42)</f>
        <v>0</v>
      </c>
      <c r="H43" s="413">
        <f t="shared" si="4"/>
        <v>0</v>
      </c>
      <c r="I43" s="413">
        <f t="shared" si="5"/>
        <v>0</v>
      </c>
      <c r="J43" s="431"/>
      <c r="K43" s="431"/>
      <c r="L43" s="431"/>
      <c r="M43" s="407"/>
    </row>
    <row r="44" spans="1:13" s="408" customFormat="1" ht="12" x14ac:dyDescent="0.2">
      <c r="A44" s="24"/>
      <c r="B44" s="397" t="s">
        <v>459</v>
      </c>
      <c r="C44" s="377"/>
      <c r="D44" s="377"/>
      <c r="E44" s="430"/>
      <c r="F44" s="377"/>
      <c r="G44" s="377"/>
      <c r="H44" s="430"/>
      <c r="I44" s="430"/>
      <c r="J44" s="431"/>
      <c r="K44" s="431"/>
      <c r="L44" s="431"/>
      <c r="M44" s="407"/>
    </row>
    <row r="45" spans="1:13" s="408" customFormat="1" ht="39" customHeight="1" x14ac:dyDescent="0.2">
      <c r="A45" s="24"/>
      <c r="B45" s="451" t="s">
        <v>480</v>
      </c>
      <c r="C45" s="26">
        <v>0</v>
      </c>
      <c r="D45" s="26">
        <v>0</v>
      </c>
      <c r="E45" s="431">
        <f>C45+D45</f>
        <v>0</v>
      </c>
      <c r="F45" s="26">
        <v>0</v>
      </c>
      <c r="G45" s="26">
        <v>0</v>
      </c>
      <c r="H45" s="431">
        <f>F45+G45</f>
        <v>0</v>
      </c>
      <c r="I45" s="431">
        <f>E45+H45</f>
        <v>0</v>
      </c>
      <c r="J45" s="431" t="s">
        <v>439</v>
      </c>
      <c r="K45" s="431"/>
      <c r="L45" s="431"/>
      <c r="M45" s="407"/>
    </row>
    <row r="46" spans="1:13" s="408" customFormat="1" ht="54.4" customHeight="1" x14ac:dyDescent="0.2">
      <c r="A46" s="24"/>
      <c r="B46" s="397" t="s">
        <v>460</v>
      </c>
      <c r="C46" s="398">
        <f>SUM(C45)</f>
        <v>0</v>
      </c>
      <c r="D46" s="398">
        <f>SUM(D45)</f>
        <v>0</v>
      </c>
      <c r="E46" s="414">
        <f>C46+D46</f>
        <v>0</v>
      </c>
      <c r="F46" s="398">
        <f>SUM(F45)</f>
        <v>0</v>
      </c>
      <c r="G46" s="398">
        <f>SUM(G45)</f>
        <v>0</v>
      </c>
      <c r="H46" s="414">
        <f>F46+G46</f>
        <v>0</v>
      </c>
      <c r="I46" s="414">
        <f>E46+H46</f>
        <v>0</v>
      </c>
      <c r="J46" s="431"/>
      <c r="K46" s="438" t="e">
        <f>E46/(E16+E19+E43+E50)</f>
        <v>#DIV/0!</v>
      </c>
      <c r="L46" s="439" t="s">
        <v>461</v>
      </c>
      <c r="M46" s="407"/>
    </row>
    <row r="47" spans="1:13" s="412" customFormat="1" ht="12" x14ac:dyDescent="0.2">
      <c r="A47" s="24"/>
      <c r="B47" s="27" t="s">
        <v>63</v>
      </c>
      <c r="C47" s="430">
        <f>C43+C46</f>
        <v>0</v>
      </c>
      <c r="D47" s="430">
        <f>D43+D46</f>
        <v>0</v>
      </c>
      <c r="E47" s="430">
        <f>C47+D47</f>
        <v>0</v>
      </c>
      <c r="F47" s="430">
        <f>F43+F46</f>
        <v>0</v>
      </c>
      <c r="G47" s="430">
        <f>G43+G46</f>
        <v>0</v>
      </c>
      <c r="H47" s="430">
        <f>F47+G47</f>
        <v>0</v>
      </c>
      <c r="I47" s="430">
        <f>E47+H47</f>
        <v>0</v>
      </c>
      <c r="J47" s="430"/>
      <c r="K47" s="430"/>
      <c r="L47" s="430"/>
      <c r="M47" s="411"/>
    </row>
    <row r="48" spans="1:13" s="408" customFormat="1" ht="12" x14ac:dyDescent="0.2">
      <c r="A48" s="24" t="s">
        <v>64</v>
      </c>
      <c r="B48" s="490" t="s">
        <v>65</v>
      </c>
      <c r="C48" s="491"/>
      <c r="D48" s="491"/>
      <c r="E48" s="491"/>
      <c r="F48" s="491"/>
      <c r="G48" s="491"/>
      <c r="H48" s="491"/>
      <c r="I48" s="491"/>
      <c r="J48" s="429"/>
      <c r="K48" s="429"/>
      <c r="L48" s="429"/>
      <c r="M48" s="407"/>
    </row>
    <row r="49" spans="1:13" s="408" customFormat="1" ht="12" x14ac:dyDescent="0.2">
      <c r="A49" s="24" t="s">
        <v>66</v>
      </c>
      <c r="B49" s="25" t="s">
        <v>67</v>
      </c>
      <c r="C49" s="30">
        <f>C50+C51</f>
        <v>0</v>
      </c>
      <c r="D49" s="30">
        <f>D50+D51</f>
        <v>0</v>
      </c>
      <c r="E49" s="30">
        <f t="shared" ref="E49:E55" si="7">C49+D49</f>
        <v>0</v>
      </c>
      <c r="F49" s="30">
        <f>F50+F51</f>
        <v>0</v>
      </c>
      <c r="G49" s="30">
        <f>G50+G51</f>
        <v>0</v>
      </c>
      <c r="H49" s="431">
        <f t="shared" ref="H49:H55" si="8">F49+G49</f>
        <v>0</v>
      </c>
      <c r="I49" s="431">
        <f t="shared" ref="I49:I55" si="9">E49+H49</f>
        <v>0</v>
      </c>
      <c r="J49" s="431"/>
      <c r="K49" s="431"/>
      <c r="L49" s="431"/>
      <c r="M49" s="407"/>
    </row>
    <row r="50" spans="1:13" s="408" customFormat="1" ht="12" x14ac:dyDescent="0.2">
      <c r="A50" s="24" t="s">
        <v>68</v>
      </c>
      <c r="B50" s="25" t="s">
        <v>69</v>
      </c>
      <c r="C50" s="26">
        <v>0</v>
      </c>
      <c r="D50" s="26">
        <v>0</v>
      </c>
      <c r="E50" s="30">
        <f t="shared" si="7"/>
        <v>0</v>
      </c>
      <c r="F50" s="26">
        <v>0</v>
      </c>
      <c r="G50" s="26">
        <v>0</v>
      </c>
      <c r="H50" s="431">
        <f t="shared" si="8"/>
        <v>0</v>
      </c>
      <c r="I50" s="431">
        <f t="shared" si="9"/>
        <v>0</v>
      </c>
      <c r="J50" s="431" t="s">
        <v>439</v>
      </c>
      <c r="K50" s="431"/>
      <c r="L50" s="431"/>
      <c r="M50" s="407"/>
    </row>
    <row r="51" spans="1:13" s="408" customFormat="1" ht="12" x14ac:dyDescent="0.2">
      <c r="A51" s="24" t="s">
        <v>70</v>
      </c>
      <c r="B51" s="25" t="s">
        <v>71</v>
      </c>
      <c r="C51" s="26">
        <v>0</v>
      </c>
      <c r="D51" s="26">
        <v>0</v>
      </c>
      <c r="E51" s="30">
        <f t="shared" si="7"/>
        <v>0</v>
      </c>
      <c r="F51" s="26">
        <v>0</v>
      </c>
      <c r="G51" s="26">
        <v>0</v>
      </c>
      <c r="H51" s="431">
        <f t="shared" si="8"/>
        <v>0</v>
      </c>
      <c r="I51" s="431">
        <f t="shared" si="9"/>
        <v>0</v>
      </c>
      <c r="J51" s="431" t="s">
        <v>439</v>
      </c>
      <c r="K51" s="431"/>
      <c r="L51" s="431"/>
      <c r="M51" s="407"/>
    </row>
    <row r="52" spans="1:13" s="408" customFormat="1" ht="36" x14ac:dyDescent="0.2">
      <c r="A52" s="24" t="s">
        <v>321</v>
      </c>
      <c r="B52" s="25" t="s">
        <v>462</v>
      </c>
      <c r="C52" s="26">
        <v>0</v>
      </c>
      <c r="D52" s="26">
        <v>0</v>
      </c>
      <c r="E52" s="30">
        <f t="shared" si="7"/>
        <v>0</v>
      </c>
      <c r="F52" s="26">
        <v>0</v>
      </c>
      <c r="G52" s="26">
        <v>0</v>
      </c>
      <c r="H52" s="431">
        <f t="shared" si="8"/>
        <v>0</v>
      </c>
      <c r="I52" s="431">
        <f t="shared" si="9"/>
        <v>0</v>
      </c>
      <c r="J52" s="431" t="s">
        <v>439</v>
      </c>
      <c r="K52" s="431"/>
      <c r="L52" s="431"/>
      <c r="M52" s="407"/>
    </row>
    <row r="53" spans="1:13" s="408" customFormat="1" ht="24" x14ac:dyDescent="0.2">
      <c r="A53" s="24" t="s">
        <v>72</v>
      </c>
      <c r="B53" s="25" t="s">
        <v>73</v>
      </c>
      <c r="C53" s="26">
        <v>0</v>
      </c>
      <c r="D53" s="26">
        <v>0</v>
      </c>
      <c r="E53" s="30">
        <f t="shared" si="7"/>
        <v>0</v>
      </c>
      <c r="F53" s="26">
        <v>0</v>
      </c>
      <c r="G53" s="26">
        <v>0</v>
      </c>
      <c r="H53" s="431">
        <f t="shared" si="8"/>
        <v>0</v>
      </c>
      <c r="I53" s="431">
        <f t="shared" si="9"/>
        <v>0</v>
      </c>
      <c r="J53" s="431" t="s">
        <v>439</v>
      </c>
      <c r="K53" s="415" t="e">
        <f>E53/(E16+E19+E47)</f>
        <v>#DIV/0!</v>
      </c>
      <c r="L53" s="416" t="s">
        <v>451</v>
      </c>
      <c r="M53" s="407"/>
    </row>
    <row r="54" spans="1:13" s="408" customFormat="1" ht="12" x14ac:dyDescent="0.2">
      <c r="A54" s="24" t="s">
        <v>347</v>
      </c>
      <c r="B54" s="25" t="s">
        <v>348</v>
      </c>
      <c r="C54" s="323" t="s">
        <v>441</v>
      </c>
      <c r="D54" s="323" t="s">
        <v>441</v>
      </c>
      <c r="E54" s="323" t="s">
        <v>441</v>
      </c>
      <c r="F54" s="323" t="s">
        <v>441</v>
      </c>
      <c r="G54" s="323" t="s">
        <v>441</v>
      </c>
      <c r="H54" s="323" t="s">
        <v>441</v>
      </c>
      <c r="I54" s="323" t="s">
        <v>441</v>
      </c>
      <c r="J54" s="431" t="s">
        <v>428</v>
      </c>
      <c r="K54" s="510" t="s">
        <v>456</v>
      </c>
      <c r="L54" s="510"/>
      <c r="M54" s="407"/>
    </row>
    <row r="55" spans="1:13" s="412" customFormat="1" ht="12" x14ac:dyDescent="0.2">
      <c r="A55" s="24"/>
      <c r="B55" s="27" t="s">
        <v>74</v>
      </c>
      <c r="C55" s="430">
        <f>C49+C52+C53</f>
        <v>0</v>
      </c>
      <c r="D55" s="430">
        <f>D49+D52+D53</f>
        <v>0</v>
      </c>
      <c r="E55" s="430">
        <f t="shared" si="7"/>
        <v>0</v>
      </c>
      <c r="F55" s="430">
        <f>F49+F52+F53</f>
        <v>0</v>
      </c>
      <c r="G55" s="430">
        <f>G49+G52+G53</f>
        <v>0</v>
      </c>
      <c r="H55" s="430">
        <f t="shared" si="8"/>
        <v>0</v>
      </c>
      <c r="I55" s="430">
        <f t="shared" si="9"/>
        <v>0</v>
      </c>
      <c r="J55" s="430"/>
      <c r="K55" s="430"/>
      <c r="L55" s="430"/>
      <c r="M55" s="411"/>
    </row>
    <row r="56" spans="1:13" s="408" customFormat="1" ht="12" x14ac:dyDescent="0.2">
      <c r="A56" s="24" t="s">
        <v>77</v>
      </c>
      <c r="B56" s="490" t="s">
        <v>349</v>
      </c>
      <c r="C56" s="491"/>
      <c r="D56" s="491"/>
      <c r="E56" s="491"/>
      <c r="F56" s="491"/>
      <c r="G56" s="491"/>
      <c r="H56" s="491"/>
      <c r="I56" s="491"/>
      <c r="J56" s="429"/>
      <c r="K56" s="429"/>
      <c r="L56" s="429"/>
      <c r="M56" s="407"/>
    </row>
    <row r="57" spans="1:13" s="408" customFormat="1" ht="12" x14ac:dyDescent="0.2">
      <c r="A57" s="24" t="s">
        <v>75</v>
      </c>
      <c r="B57" s="31" t="s">
        <v>350</v>
      </c>
      <c r="C57" s="323" t="s">
        <v>463</v>
      </c>
      <c r="D57" s="323" t="s">
        <v>463</v>
      </c>
      <c r="E57" s="430" t="s">
        <v>463</v>
      </c>
      <c r="F57" s="26">
        <v>0</v>
      </c>
      <c r="G57" s="26">
        <v>0</v>
      </c>
      <c r="H57" s="431">
        <f t="shared" ref="H57:H58" si="10">F57+G57</f>
        <v>0</v>
      </c>
      <c r="I57" s="431">
        <f>H57</f>
        <v>0</v>
      </c>
      <c r="J57" s="492" t="s">
        <v>464</v>
      </c>
      <c r="K57" s="493"/>
      <c r="L57" s="494"/>
      <c r="M57" s="407"/>
    </row>
    <row r="58" spans="1:13" s="408" customFormat="1" ht="12" x14ac:dyDescent="0.2">
      <c r="A58" s="24" t="s">
        <v>351</v>
      </c>
      <c r="B58" s="31" t="s">
        <v>352</v>
      </c>
      <c r="C58" s="323" t="s">
        <v>463</v>
      </c>
      <c r="D58" s="323" t="s">
        <v>463</v>
      </c>
      <c r="E58" s="430" t="s">
        <v>463</v>
      </c>
      <c r="F58" s="26">
        <v>0</v>
      </c>
      <c r="G58" s="26">
        <v>0</v>
      </c>
      <c r="H58" s="431">
        <f t="shared" si="10"/>
        <v>0</v>
      </c>
      <c r="I58" s="431">
        <f>H58</f>
        <v>0</v>
      </c>
      <c r="J58" s="495"/>
      <c r="K58" s="496"/>
      <c r="L58" s="497"/>
      <c r="M58" s="407"/>
    </row>
    <row r="59" spans="1:13" s="412" customFormat="1" ht="12" x14ac:dyDescent="0.2">
      <c r="A59" s="32"/>
      <c r="B59" s="27" t="s">
        <v>76</v>
      </c>
      <c r="C59" s="430" t="s">
        <v>441</v>
      </c>
      <c r="D59" s="430" t="s">
        <v>441</v>
      </c>
      <c r="E59" s="430" t="s">
        <v>441</v>
      </c>
      <c r="F59" s="440">
        <f t="shared" ref="F59:H59" si="11">SUM(F57:F58)</f>
        <v>0</v>
      </c>
      <c r="G59" s="440">
        <f t="shared" si="11"/>
        <v>0</v>
      </c>
      <c r="H59" s="430">
        <f t="shared" si="11"/>
        <v>0</v>
      </c>
      <c r="I59" s="430">
        <f>H59</f>
        <v>0</v>
      </c>
      <c r="J59" s="498"/>
      <c r="K59" s="499"/>
      <c r="L59" s="500"/>
      <c r="M59" s="411"/>
    </row>
    <row r="60" spans="1:13" s="412" customFormat="1" ht="36" x14ac:dyDescent="0.2">
      <c r="A60" s="24" t="s">
        <v>465</v>
      </c>
      <c r="B60" s="425" t="s">
        <v>466</v>
      </c>
      <c r="C60" s="430"/>
      <c r="D60" s="430"/>
      <c r="E60" s="430"/>
      <c r="F60" s="430"/>
      <c r="G60" s="430"/>
      <c r="H60" s="430"/>
      <c r="I60" s="430"/>
      <c r="J60" s="433"/>
      <c r="K60" s="434"/>
      <c r="L60" s="435"/>
      <c r="M60" s="411"/>
    </row>
    <row r="61" spans="1:13" s="412" customFormat="1" ht="36" x14ac:dyDescent="0.2">
      <c r="A61" s="24" t="s">
        <v>467</v>
      </c>
      <c r="B61" s="31" t="s">
        <v>501</v>
      </c>
      <c r="C61" s="428">
        <v>0</v>
      </c>
      <c r="D61" s="26">
        <v>0</v>
      </c>
      <c r="E61" s="431">
        <f>SUM(C61:D61)</f>
        <v>0</v>
      </c>
      <c r="F61" s="428">
        <v>0</v>
      </c>
      <c r="G61" s="428">
        <v>0</v>
      </c>
      <c r="H61" s="431">
        <f>SUM(F61:G61)</f>
        <v>0</v>
      </c>
      <c r="I61" s="441">
        <f t="shared" ref="I61:I62" si="12">E61+H61</f>
        <v>0</v>
      </c>
      <c r="J61" s="442" t="s">
        <v>439</v>
      </c>
      <c r="K61" s="443" t="e">
        <f>E61/(E13+E14+E15+E19+E34-E24+E47+E50)</f>
        <v>#DIV/0!</v>
      </c>
      <c r="L61" s="471" t="s">
        <v>497</v>
      </c>
      <c r="M61" s="411"/>
    </row>
    <row r="62" spans="1:13" s="412" customFormat="1" ht="26.65" customHeight="1" x14ac:dyDescent="0.2">
      <c r="A62" s="24" t="s">
        <v>468</v>
      </c>
      <c r="B62" s="31" t="s">
        <v>469</v>
      </c>
      <c r="C62" s="428">
        <v>0</v>
      </c>
      <c r="D62" s="26">
        <v>0</v>
      </c>
      <c r="E62" s="431">
        <f>SUM(C62:D62)</f>
        <v>0</v>
      </c>
      <c r="F62" s="428">
        <v>0</v>
      </c>
      <c r="G62" s="428">
        <v>0</v>
      </c>
      <c r="H62" s="431">
        <f>SUM(F62:G62)</f>
        <v>0</v>
      </c>
      <c r="I62" s="441">
        <f t="shared" si="12"/>
        <v>0</v>
      </c>
      <c r="J62" s="442" t="s">
        <v>439</v>
      </c>
      <c r="K62" s="443" t="e">
        <f>E62/(E16+E19+E47)</f>
        <v>#DIV/0!</v>
      </c>
      <c r="L62" s="430" t="s">
        <v>470</v>
      </c>
      <c r="M62" s="411"/>
    </row>
    <row r="63" spans="1:13" s="412" customFormat="1" ht="12" x14ac:dyDescent="0.2">
      <c r="A63" s="24"/>
      <c r="B63" s="27" t="s">
        <v>440</v>
      </c>
      <c r="C63" s="430">
        <f>SUM(C61:C62)</f>
        <v>0</v>
      </c>
      <c r="D63" s="430">
        <f>SUM(D61:D62)</f>
        <v>0</v>
      </c>
      <c r="E63" s="430">
        <f>SUM(C63:D63)</f>
        <v>0</v>
      </c>
      <c r="F63" s="430">
        <f>SUM(F61:F62)</f>
        <v>0</v>
      </c>
      <c r="G63" s="430">
        <f>SUM(G61:G62)</f>
        <v>0</v>
      </c>
      <c r="H63" s="430">
        <f>SUM(F63:G63)</f>
        <v>0</v>
      </c>
      <c r="I63" s="430">
        <f>E63+H63</f>
        <v>0</v>
      </c>
      <c r="J63" s="433"/>
      <c r="K63" s="434"/>
      <c r="L63" s="435"/>
      <c r="M63" s="411"/>
    </row>
    <row r="64" spans="1:13" s="412" customFormat="1" ht="12" x14ac:dyDescent="0.2">
      <c r="A64" s="32">
        <v>8</v>
      </c>
      <c r="B64" s="27" t="s">
        <v>471</v>
      </c>
      <c r="C64" s="430"/>
      <c r="D64" s="430"/>
      <c r="E64" s="430"/>
      <c r="F64" s="430"/>
      <c r="G64" s="430"/>
      <c r="H64" s="430"/>
      <c r="I64" s="430"/>
      <c r="J64" s="430"/>
      <c r="K64" s="430"/>
      <c r="L64" s="430"/>
      <c r="M64" s="411"/>
    </row>
    <row r="65" spans="1:13" s="412" customFormat="1" ht="26.45" customHeight="1" x14ac:dyDescent="0.2">
      <c r="A65" s="32">
        <v>8.1</v>
      </c>
      <c r="B65" s="31" t="s">
        <v>481</v>
      </c>
      <c r="C65" s="26">
        <v>0</v>
      </c>
      <c r="D65" s="26">
        <v>0</v>
      </c>
      <c r="E65" s="431">
        <f>SUM(C65:D65)</f>
        <v>0</v>
      </c>
      <c r="F65" s="26">
        <v>0</v>
      </c>
      <c r="G65" s="26">
        <v>0</v>
      </c>
      <c r="H65" s="430">
        <f>SUM(F65:G65)</f>
        <v>0</v>
      </c>
      <c r="I65" s="431">
        <f>E65+H65</f>
        <v>0</v>
      </c>
      <c r="J65" s="431" t="s">
        <v>439</v>
      </c>
      <c r="K65" s="501"/>
      <c r="L65" s="504" t="s">
        <v>506</v>
      </c>
      <c r="M65" s="411"/>
    </row>
    <row r="66" spans="1:13" s="412" customFormat="1" ht="24" customHeight="1" x14ac:dyDescent="0.2">
      <c r="A66" s="32">
        <v>8.1999999999999993</v>
      </c>
      <c r="B66" s="31" t="s">
        <v>482</v>
      </c>
      <c r="C66" s="26">
        <v>0</v>
      </c>
      <c r="D66" s="26">
        <v>0</v>
      </c>
      <c r="E66" s="431">
        <f>SUM(C66:D66)</f>
        <v>0</v>
      </c>
      <c r="F66" s="26">
        <v>0</v>
      </c>
      <c r="G66" s="26">
        <v>0</v>
      </c>
      <c r="H66" s="430">
        <f>SUM(F66:G66)</f>
        <v>0</v>
      </c>
      <c r="I66" s="431">
        <f>E66+H66</f>
        <v>0</v>
      </c>
      <c r="J66" s="431" t="s">
        <v>439</v>
      </c>
      <c r="K66" s="502"/>
      <c r="L66" s="505"/>
      <c r="M66" s="411"/>
    </row>
    <row r="67" spans="1:13" s="412" customFormat="1" ht="12" x14ac:dyDescent="0.2">
      <c r="A67" s="32"/>
      <c r="B67" s="27" t="s">
        <v>472</v>
      </c>
      <c r="C67" s="430">
        <f>SUM(C65:C66)</f>
        <v>0</v>
      </c>
      <c r="D67" s="430">
        <f>SUM(D65:D66)</f>
        <v>0</v>
      </c>
      <c r="E67" s="430">
        <f>SUM(C67:D67)</f>
        <v>0</v>
      </c>
      <c r="F67" s="430">
        <f>SUM(F65:F66)</f>
        <v>0</v>
      </c>
      <c r="G67" s="430">
        <f>SUM(G65:G66)</f>
        <v>0</v>
      </c>
      <c r="H67" s="430">
        <f>SUM(F67:G67)</f>
        <v>0</v>
      </c>
      <c r="I67" s="430">
        <f>E67+H67</f>
        <v>0</v>
      </c>
      <c r="J67" s="431"/>
      <c r="K67" s="503"/>
      <c r="L67" s="506"/>
      <c r="M67" s="411"/>
    </row>
    <row r="68" spans="1:13" s="412" customFormat="1" ht="12" x14ac:dyDescent="0.2">
      <c r="A68" s="24" t="s">
        <v>473</v>
      </c>
      <c r="B68" s="27" t="s">
        <v>474</v>
      </c>
      <c r="C68" s="430"/>
      <c r="D68" s="430"/>
      <c r="E68" s="430"/>
      <c r="F68" s="430"/>
      <c r="G68" s="430"/>
      <c r="H68" s="430"/>
      <c r="I68" s="430"/>
      <c r="J68" s="431"/>
      <c r="K68" s="430"/>
      <c r="L68" s="430"/>
      <c r="M68" s="411"/>
    </row>
    <row r="69" spans="1:13" s="412" customFormat="1" ht="48" x14ac:dyDescent="0.2">
      <c r="A69" s="24" t="s">
        <v>475</v>
      </c>
      <c r="B69" s="27" t="s">
        <v>476</v>
      </c>
      <c r="C69" s="26">
        <v>0</v>
      </c>
      <c r="D69" s="26">
        <v>0</v>
      </c>
      <c r="E69" s="444">
        <f t="shared" ref="E69" si="13">C69+D69</f>
        <v>0</v>
      </c>
      <c r="F69" s="26">
        <v>0</v>
      </c>
      <c r="G69" s="26">
        <v>0</v>
      </c>
      <c r="H69" s="441">
        <f t="shared" ref="H69" si="14">F69+G69</f>
        <v>0</v>
      </c>
      <c r="I69" s="441">
        <f t="shared" ref="I69" si="15">E69+H69</f>
        <v>0</v>
      </c>
      <c r="J69" s="431" t="s">
        <v>477</v>
      </c>
      <c r="K69" s="348" t="e">
        <f>E69/(E16+E19+E34+E47+E55+E63+E67)</f>
        <v>#DIV/0!</v>
      </c>
      <c r="L69" s="430" t="s">
        <v>478</v>
      </c>
      <c r="M69" s="411"/>
    </row>
    <row r="70" spans="1:13" s="412" customFormat="1" ht="12" x14ac:dyDescent="0.2">
      <c r="A70" s="24"/>
      <c r="B70" s="27" t="s">
        <v>479</v>
      </c>
      <c r="C70" s="430">
        <f>SUM(C69)</f>
        <v>0</v>
      </c>
      <c r="D70" s="430">
        <f t="shared" ref="D70" si="16">SUM(D69)</f>
        <v>0</v>
      </c>
      <c r="E70" s="430">
        <f>SUM(C70:D70)</f>
        <v>0</v>
      </c>
      <c r="F70" s="430">
        <f>SUM(F69)</f>
        <v>0</v>
      </c>
      <c r="G70" s="430">
        <f>SUM(G69)</f>
        <v>0</v>
      </c>
      <c r="H70" s="430">
        <f>SUM(F70:G70)</f>
        <v>0</v>
      </c>
      <c r="I70" s="430">
        <f>E70+H70</f>
        <v>0</v>
      </c>
      <c r="J70" s="431"/>
      <c r="K70" s="430"/>
      <c r="L70" s="430"/>
      <c r="M70" s="411"/>
    </row>
    <row r="71" spans="1:13" s="412" customFormat="1" ht="21" customHeight="1" x14ac:dyDescent="0.2">
      <c r="A71" s="24"/>
      <c r="B71" s="27" t="s">
        <v>78</v>
      </c>
      <c r="C71" s="430">
        <f>C16+C19+C34+C47+C55+C63+C67+C70</f>
        <v>0</v>
      </c>
      <c r="D71" s="430">
        <f>D16+D19+D34+D47+D55+D63+D67+D70</f>
        <v>0</v>
      </c>
      <c r="E71" s="430">
        <f>E16+E19+E34+E47+E55+E63+E67+E70</f>
        <v>0</v>
      </c>
      <c r="F71" s="430">
        <f>F16+F19+F34+F47+F55+F63+F67+F70+F59</f>
        <v>0</v>
      </c>
      <c r="G71" s="430">
        <f>G16+G19+G34+G47+G55+G63+G67+G70+G59</f>
        <v>0</v>
      </c>
      <c r="H71" s="430">
        <f>H16+H19+H34+H47+H55+H63+H67+H70+H59</f>
        <v>0</v>
      </c>
      <c r="I71" s="430">
        <f>I16+I19+I34+I47+I55+I63+I67+I70+I59</f>
        <v>0</v>
      </c>
      <c r="J71" s="430"/>
      <c r="K71" s="430"/>
      <c r="L71" s="430"/>
      <c r="M71" s="411"/>
    </row>
    <row r="72" spans="1:13" s="408" customFormat="1" ht="10.5" customHeight="1" x14ac:dyDescent="0.2">
      <c r="A72" s="445"/>
      <c r="B72" s="446"/>
      <c r="C72" s="406"/>
      <c r="D72" s="406"/>
      <c r="E72" s="406"/>
      <c r="F72" s="406"/>
      <c r="G72" s="406"/>
      <c r="H72" s="406"/>
      <c r="I72" s="406"/>
      <c r="J72" s="406"/>
      <c r="K72" s="406"/>
      <c r="L72" s="406"/>
      <c r="M72" s="407"/>
    </row>
    <row r="73" spans="1:13" s="408" customFormat="1" ht="12" x14ac:dyDescent="0.2">
      <c r="A73" s="445"/>
      <c r="B73" s="446"/>
      <c r="C73" s="447"/>
      <c r="D73" s="447"/>
      <c r="E73" s="406"/>
      <c r="F73" s="447"/>
      <c r="G73" s="447"/>
      <c r="H73" s="406"/>
      <c r="I73" s="432"/>
      <c r="J73" s="432"/>
      <c r="K73" s="432"/>
      <c r="L73" s="432"/>
    </row>
    <row r="74" spans="1:13" s="407" customFormat="1" ht="12" x14ac:dyDescent="0.2">
      <c r="A74" s="417"/>
      <c r="B74" s="405"/>
      <c r="C74" s="406"/>
      <c r="D74" s="406"/>
      <c r="E74" s="406"/>
      <c r="F74" s="406"/>
      <c r="G74" s="406"/>
      <c r="H74" s="406"/>
      <c r="I74" s="406"/>
      <c r="J74" s="406"/>
      <c r="K74" s="406"/>
      <c r="L74" s="406"/>
    </row>
    <row r="75" spans="1:13" s="408" customFormat="1" ht="26.45" customHeight="1" x14ac:dyDescent="0.2">
      <c r="A75" s="418"/>
      <c r="B75" s="419"/>
      <c r="C75" s="419"/>
      <c r="D75" s="419"/>
      <c r="E75" s="432"/>
      <c r="F75" s="420"/>
      <c r="G75" s="421"/>
      <c r="H75" s="406"/>
      <c r="I75" s="406"/>
      <c r="J75" s="406"/>
      <c r="K75" s="406"/>
      <c r="L75" s="406"/>
    </row>
    <row r="76" spans="1:13" s="408" customFormat="1" ht="12" x14ac:dyDescent="0.2">
      <c r="A76" s="418"/>
      <c r="B76" s="405"/>
      <c r="C76" s="406"/>
      <c r="D76" s="406"/>
      <c r="E76" s="406"/>
      <c r="F76" s="406"/>
      <c r="G76" s="406"/>
      <c r="H76" s="406"/>
      <c r="I76" s="406"/>
      <c r="J76" s="406"/>
      <c r="K76" s="406"/>
      <c r="L76" s="406"/>
    </row>
    <row r="77" spans="1:13" s="408" customFormat="1" ht="12" x14ac:dyDescent="0.2">
      <c r="A77" s="422"/>
      <c r="B77" s="423" t="s">
        <v>307</v>
      </c>
      <c r="C77" s="406"/>
      <c r="D77" s="406"/>
      <c r="E77" s="406"/>
      <c r="F77" s="406"/>
      <c r="G77" s="406"/>
      <c r="H77" s="406"/>
      <c r="I77" s="406"/>
      <c r="J77" s="406"/>
      <c r="K77" s="406"/>
      <c r="L77" s="406"/>
    </row>
    <row r="78" spans="1:13" s="408" customFormat="1" ht="12" x14ac:dyDescent="0.2">
      <c r="A78" s="422"/>
      <c r="B78" s="424"/>
      <c r="C78" s="406"/>
      <c r="D78" s="406"/>
      <c r="E78" s="406"/>
      <c r="F78" s="406"/>
      <c r="G78" s="406"/>
      <c r="H78" s="406"/>
      <c r="I78" s="406"/>
      <c r="J78" s="406"/>
      <c r="K78" s="406"/>
      <c r="L78" s="406"/>
    </row>
    <row r="79" spans="1:13" s="408" customFormat="1" ht="24" x14ac:dyDescent="0.2">
      <c r="A79" s="27" t="s">
        <v>79</v>
      </c>
      <c r="B79" s="425" t="s">
        <v>80</v>
      </c>
      <c r="C79" s="431"/>
      <c r="D79" s="406"/>
      <c r="E79" s="406"/>
      <c r="F79" s="406"/>
      <c r="G79" s="406"/>
      <c r="H79" s="406"/>
      <c r="I79" s="406"/>
      <c r="J79" s="406"/>
      <c r="K79" s="406"/>
      <c r="L79" s="406"/>
    </row>
    <row r="80" spans="1:13" s="408" customFormat="1" ht="12" x14ac:dyDescent="0.2">
      <c r="A80" s="425" t="s">
        <v>81</v>
      </c>
      <c r="B80" s="425" t="s">
        <v>82</v>
      </c>
      <c r="C80" s="430">
        <f>I71</f>
        <v>0</v>
      </c>
      <c r="D80" s="488"/>
      <c r="E80" s="489"/>
      <c r="F80" s="489"/>
      <c r="G80" s="489"/>
      <c r="H80" s="489"/>
      <c r="I80" s="406"/>
      <c r="J80" s="406"/>
      <c r="K80" s="406"/>
      <c r="L80" s="406"/>
    </row>
    <row r="81" spans="1:13" s="408" customFormat="1" ht="12" x14ac:dyDescent="0.2">
      <c r="A81" s="25" t="s">
        <v>83</v>
      </c>
      <c r="B81" s="25" t="s">
        <v>84</v>
      </c>
      <c r="C81" s="431">
        <f>H71</f>
        <v>0</v>
      </c>
      <c r="D81" s="426"/>
      <c r="E81" s="406"/>
      <c r="F81" s="406"/>
      <c r="G81" s="406"/>
      <c r="H81" s="406"/>
      <c r="I81" s="406"/>
      <c r="J81" s="406"/>
      <c r="K81" s="406"/>
      <c r="L81" s="406"/>
    </row>
    <row r="82" spans="1:13" s="408" customFormat="1" ht="12" x14ac:dyDescent="0.2">
      <c r="A82" s="25" t="s">
        <v>85</v>
      </c>
      <c r="B82" s="25" t="s">
        <v>86</v>
      </c>
      <c r="C82" s="431">
        <f>C80-C81</f>
        <v>0</v>
      </c>
      <c r="D82" s="406"/>
      <c r="E82" s="406"/>
      <c r="F82" s="406"/>
      <c r="G82" s="406"/>
      <c r="H82" s="406"/>
      <c r="I82" s="406"/>
      <c r="J82" s="406"/>
      <c r="K82" s="406"/>
      <c r="L82" s="406"/>
    </row>
    <row r="83" spans="1:13" s="408" customFormat="1" ht="12" x14ac:dyDescent="0.2">
      <c r="A83" s="425" t="s">
        <v>87</v>
      </c>
      <c r="B83" s="425" t="s">
        <v>88</v>
      </c>
      <c r="C83" s="430">
        <f>SUM(C84:C85)</f>
        <v>0</v>
      </c>
      <c r="D83" s="427"/>
      <c r="E83" s="406"/>
      <c r="F83" s="406"/>
      <c r="G83" s="406"/>
      <c r="H83" s="406"/>
      <c r="I83" s="406"/>
      <c r="J83" s="406"/>
      <c r="K83" s="406"/>
      <c r="L83" s="406"/>
    </row>
    <row r="84" spans="1:13" s="408" customFormat="1" ht="12" x14ac:dyDescent="0.2">
      <c r="A84" s="25" t="s">
        <v>83</v>
      </c>
      <c r="B84" s="25" t="s">
        <v>89</v>
      </c>
      <c r="C84" s="448">
        <f>E71*2/100</f>
        <v>0</v>
      </c>
      <c r="D84" s="449" t="e">
        <f>C84/C82</f>
        <v>#DIV/0!</v>
      </c>
      <c r="E84" s="450" t="s">
        <v>426</v>
      </c>
      <c r="F84" s="406"/>
      <c r="G84" s="426"/>
      <c r="H84" s="406"/>
      <c r="I84" s="406"/>
      <c r="J84" s="406"/>
      <c r="K84" s="406"/>
      <c r="L84" s="406"/>
    </row>
    <row r="85" spans="1:13" s="408" customFormat="1" ht="12" x14ac:dyDescent="0.2">
      <c r="A85" s="25" t="s">
        <v>85</v>
      </c>
      <c r="B85" s="25" t="s">
        <v>90</v>
      </c>
      <c r="C85" s="431">
        <f>H71</f>
        <v>0</v>
      </c>
      <c r="D85" s="406"/>
      <c r="E85" s="406"/>
      <c r="F85" s="406"/>
      <c r="G85" s="426"/>
      <c r="H85" s="406"/>
      <c r="I85" s="406"/>
      <c r="J85" s="406"/>
      <c r="K85" s="406"/>
      <c r="L85" s="406"/>
    </row>
    <row r="86" spans="1:13" s="408" customFormat="1" ht="12" x14ac:dyDescent="0.2">
      <c r="A86" s="425" t="s">
        <v>91</v>
      </c>
      <c r="B86" s="425" t="s">
        <v>92</v>
      </c>
      <c r="C86" s="430">
        <f>C82-C84</f>
        <v>0</v>
      </c>
      <c r="D86" s="406"/>
      <c r="E86" s="406"/>
      <c r="F86" s="406"/>
      <c r="G86" s="406"/>
      <c r="H86" s="406"/>
      <c r="I86" s="406"/>
      <c r="J86" s="406"/>
      <c r="K86" s="406"/>
      <c r="L86" s="406"/>
    </row>
    <row r="87" spans="1:13" x14ac:dyDescent="0.25">
      <c r="C87" s="33"/>
      <c r="D87" s="34"/>
      <c r="E87" s="34"/>
      <c r="F87" s="34"/>
      <c r="G87" s="34"/>
      <c r="H87" s="34"/>
      <c r="I87" s="34"/>
      <c r="J87" s="34"/>
      <c r="K87" s="34"/>
      <c r="L87" s="34"/>
      <c r="M87" s="35"/>
    </row>
  </sheetData>
  <mergeCells count="18">
    <mergeCell ref="J57:L59"/>
    <mergeCell ref="K65:K67"/>
    <mergeCell ref="L65:L67"/>
    <mergeCell ref="A3:I3"/>
    <mergeCell ref="C8:D8"/>
    <mergeCell ref="F8:G8"/>
    <mergeCell ref="B11:I11"/>
    <mergeCell ref="B17:I17"/>
    <mergeCell ref="K26:L26"/>
    <mergeCell ref="K27:L27"/>
    <mergeCell ref="K28:L28"/>
    <mergeCell ref="K29:L29"/>
    <mergeCell ref="K54:L54"/>
    <mergeCell ref="D80:H80"/>
    <mergeCell ref="B20:I20"/>
    <mergeCell ref="B48:I48"/>
    <mergeCell ref="B35:I35"/>
    <mergeCell ref="B56:I56"/>
  </mergeCells>
  <conditionalFormatting sqref="D84">
    <cfRule type="containsText" dxfId="9" priority="1" operator="containsText" text="CORECT">
      <formula>NOT(ISERROR(SEARCH("CORECT",D84)))</formula>
    </cfRule>
    <cfRule type="containsText" dxfId="8" priority="2" operator="containsText" text="INCORECT">
      <formula>NOT(ISERROR(SEARCH("INCORECT",D84)))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workbookViewId="0">
      <selection activeCell="O19" sqref="O19"/>
    </sheetView>
  </sheetViews>
  <sheetFormatPr defaultColWidth="8.85546875" defaultRowHeight="12" x14ac:dyDescent="0.2"/>
  <cols>
    <col min="1" max="1" width="8.85546875" style="390"/>
    <col min="2" max="2" width="58.28515625" style="390" customWidth="1"/>
    <col min="3" max="3" width="13.5703125" style="392" customWidth="1"/>
    <col min="4" max="4" width="15.7109375" style="390" customWidth="1"/>
    <col min="5" max="5" width="15.28515625" style="390" customWidth="1"/>
    <col min="6" max="6" width="14.7109375" style="390" customWidth="1"/>
    <col min="7" max="7" width="11.28515625" style="390" customWidth="1"/>
    <col min="8" max="8" width="17.28515625" style="390" customWidth="1"/>
    <col min="9" max="9" width="14.7109375" style="390" customWidth="1"/>
    <col min="10" max="16384" width="8.85546875" style="390"/>
  </cols>
  <sheetData>
    <row r="1" spans="1:7" ht="18.75" x14ac:dyDescent="0.3">
      <c r="A1" s="518" t="s">
        <v>483</v>
      </c>
      <c r="B1" s="518"/>
      <c r="C1" s="518"/>
      <c r="D1" s="518"/>
      <c r="E1" s="518"/>
    </row>
    <row r="2" spans="1:7" x14ac:dyDescent="0.2">
      <c r="A2" s="389"/>
      <c r="B2" s="389"/>
      <c r="C2" s="391"/>
      <c r="D2" s="389"/>
      <c r="E2" s="389"/>
    </row>
    <row r="3" spans="1:7" x14ac:dyDescent="0.2">
      <c r="A3" s="389"/>
      <c r="B3" s="389" t="s">
        <v>505</v>
      </c>
      <c r="C3" s="391"/>
      <c r="D3" s="389"/>
      <c r="E3" s="389"/>
    </row>
    <row r="4" spans="1:7" x14ac:dyDescent="0.2">
      <c r="A4" s="389"/>
      <c r="B4" s="389"/>
      <c r="C4" s="391"/>
      <c r="D4" s="389"/>
      <c r="E4" s="389"/>
    </row>
    <row r="5" spans="1:7" ht="12.75" thickBot="1" x14ac:dyDescent="0.25"/>
    <row r="6" spans="1:7" ht="24.75" thickBot="1" x14ac:dyDescent="0.25">
      <c r="A6" s="521" t="s">
        <v>354</v>
      </c>
      <c r="B6" s="523" t="s">
        <v>355</v>
      </c>
      <c r="C6" s="452" t="s">
        <v>356</v>
      </c>
      <c r="D6" s="453" t="s">
        <v>357</v>
      </c>
      <c r="E6" s="454" t="s">
        <v>358</v>
      </c>
      <c r="F6" s="455" t="s">
        <v>424</v>
      </c>
      <c r="G6" s="456" t="s">
        <v>425</v>
      </c>
    </row>
    <row r="7" spans="1:7" ht="12.75" thickBot="1" x14ac:dyDescent="0.25">
      <c r="A7" s="522"/>
      <c r="B7" s="524"/>
      <c r="C7" s="452" t="s">
        <v>231</v>
      </c>
      <c r="D7" s="453" t="s">
        <v>231</v>
      </c>
      <c r="E7" s="457" t="s">
        <v>231</v>
      </c>
      <c r="F7" s="457" t="s">
        <v>231</v>
      </c>
      <c r="G7" s="458" t="s">
        <v>231</v>
      </c>
    </row>
    <row r="8" spans="1:7" ht="12.75" thickBot="1" x14ac:dyDescent="0.25">
      <c r="A8" s="336">
        <v>1</v>
      </c>
      <c r="B8" s="337">
        <v>2</v>
      </c>
      <c r="C8" s="344">
        <v>3</v>
      </c>
      <c r="D8" s="337">
        <v>4</v>
      </c>
      <c r="E8" s="337">
        <v>5</v>
      </c>
      <c r="F8" s="338">
        <v>6</v>
      </c>
      <c r="G8" s="338">
        <v>7</v>
      </c>
    </row>
    <row r="9" spans="1:7" x14ac:dyDescent="0.2">
      <c r="A9" s="519" t="s">
        <v>359</v>
      </c>
      <c r="B9" s="520"/>
      <c r="C9" s="520"/>
      <c r="D9" s="520"/>
      <c r="E9" s="520"/>
      <c r="F9" s="520"/>
      <c r="G9" s="520"/>
    </row>
    <row r="10" spans="1:7" ht="11.65" customHeight="1" x14ac:dyDescent="0.2">
      <c r="A10" s="328">
        <v>1.1000000000000001</v>
      </c>
      <c r="B10" s="329" t="s">
        <v>360</v>
      </c>
      <c r="C10" s="345">
        <v>0</v>
      </c>
      <c r="D10" s="330">
        <f>C10*19%</f>
        <v>0</v>
      </c>
      <c r="E10" s="330">
        <f>C10+D10</f>
        <v>0</v>
      </c>
      <c r="F10" s="330"/>
      <c r="G10" s="330"/>
    </row>
    <row r="11" spans="1:7" x14ac:dyDescent="0.2">
      <c r="A11" s="328">
        <v>1.2</v>
      </c>
      <c r="B11" s="329" t="s">
        <v>41</v>
      </c>
      <c r="C11" s="345">
        <v>0</v>
      </c>
      <c r="D11" s="330">
        <f>C11*19%</f>
        <v>0</v>
      </c>
      <c r="E11" s="330">
        <f>C11+D11</f>
        <v>0</v>
      </c>
      <c r="F11" s="330"/>
      <c r="G11" s="330"/>
    </row>
    <row r="12" spans="1:7" ht="13.9" customHeight="1" x14ac:dyDescent="0.2">
      <c r="A12" s="328">
        <v>1.3</v>
      </c>
      <c r="B12" s="331" t="s">
        <v>361</v>
      </c>
      <c r="C12" s="345">
        <v>0</v>
      </c>
      <c r="D12" s="330">
        <f>C12*19%</f>
        <v>0</v>
      </c>
      <c r="E12" s="330">
        <f>C12+D12</f>
        <v>0</v>
      </c>
      <c r="F12" s="330"/>
      <c r="G12" s="330"/>
    </row>
    <row r="13" spans="1:7" x14ac:dyDescent="0.2">
      <c r="A13" s="328">
        <v>1.4</v>
      </c>
      <c r="B13" s="329" t="s">
        <v>362</v>
      </c>
      <c r="C13" s="345">
        <v>0</v>
      </c>
      <c r="D13" s="330">
        <f>C13*19%</f>
        <v>0</v>
      </c>
      <c r="E13" s="330">
        <f>C13+D13</f>
        <v>0</v>
      </c>
      <c r="F13" s="330"/>
      <c r="G13" s="330"/>
    </row>
    <row r="14" spans="1:7" x14ac:dyDescent="0.2">
      <c r="A14" s="511" t="s">
        <v>363</v>
      </c>
      <c r="B14" s="511"/>
      <c r="C14" s="346">
        <f>SUM(C10:C13)</f>
        <v>0</v>
      </c>
      <c r="D14" s="332">
        <f>SUM(D10:D13)</f>
        <v>0</v>
      </c>
      <c r="E14" s="332">
        <f>SUM(E10:E13)</f>
        <v>0</v>
      </c>
      <c r="F14" s="332"/>
      <c r="G14" s="330"/>
    </row>
    <row r="15" spans="1:7" ht="14.45" customHeight="1" x14ac:dyDescent="0.2">
      <c r="A15" s="515" t="s">
        <v>364</v>
      </c>
      <c r="B15" s="516"/>
      <c r="C15" s="516"/>
      <c r="D15" s="516"/>
      <c r="E15" s="516"/>
      <c r="F15" s="516"/>
      <c r="G15" s="517"/>
    </row>
    <row r="16" spans="1:7" ht="49.15" customHeight="1" x14ac:dyDescent="0.2">
      <c r="A16" s="328">
        <v>2.1</v>
      </c>
      <c r="B16" s="329" t="s">
        <v>47</v>
      </c>
      <c r="C16" s="345">
        <v>0</v>
      </c>
      <c r="D16" s="330">
        <f>C16*19%</f>
        <v>0</v>
      </c>
      <c r="E16" s="330">
        <f>C16+D16</f>
        <v>0</v>
      </c>
      <c r="F16" s="330"/>
      <c r="G16" s="330"/>
    </row>
    <row r="17" spans="1:7" x14ac:dyDescent="0.2">
      <c r="A17" s="511" t="s">
        <v>365</v>
      </c>
      <c r="B17" s="511"/>
      <c r="C17" s="346">
        <f>SUM(C16:C16)</f>
        <v>0</v>
      </c>
      <c r="D17" s="332">
        <f>SUM(D16:D16)</f>
        <v>0</v>
      </c>
      <c r="E17" s="332">
        <f>SUM(E16:E16)</f>
        <v>0</v>
      </c>
      <c r="F17" s="332"/>
      <c r="G17" s="330"/>
    </row>
    <row r="18" spans="1:7" ht="14.45" customHeight="1" x14ac:dyDescent="0.2">
      <c r="A18" s="515" t="s">
        <v>366</v>
      </c>
      <c r="B18" s="516"/>
      <c r="C18" s="516"/>
      <c r="D18" s="516"/>
      <c r="E18" s="516"/>
      <c r="F18" s="516"/>
      <c r="G18" s="517"/>
    </row>
    <row r="19" spans="1:7" x14ac:dyDescent="0.2">
      <c r="A19" s="328">
        <v>3.1</v>
      </c>
      <c r="B19" s="329" t="s">
        <v>367</v>
      </c>
      <c r="C19" s="346">
        <f>SUM(C20:C22)</f>
        <v>0</v>
      </c>
      <c r="D19" s="332">
        <f>SUM(D20:D22)</f>
        <v>0</v>
      </c>
      <c r="E19" s="332">
        <f>SUM(E20:E22)</f>
        <v>0</v>
      </c>
      <c r="F19" s="330"/>
      <c r="G19" s="330"/>
    </row>
    <row r="20" spans="1:7" x14ac:dyDescent="0.2">
      <c r="A20" s="333" t="s">
        <v>385</v>
      </c>
      <c r="B20" s="329" t="s">
        <v>384</v>
      </c>
      <c r="C20" s="345">
        <v>0</v>
      </c>
      <c r="D20" s="330">
        <f t="shared" ref="D20:D41" si="0">C20*19%</f>
        <v>0</v>
      </c>
      <c r="E20" s="330">
        <f t="shared" ref="E20:E41" si="1">C20+D20</f>
        <v>0</v>
      </c>
      <c r="F20" s="330"/>
      <c r="G20" s="329"/>
    </row>
    <row r="21" spans="1:7" x14ac:dyDescent="0.2">
      <c r="A21" s="333" t="s">
        <v>387</v>
      </c>
      <c r="B21" s="329" t="s">
        <v>386</v>
      </c>
      <c r="C21" s="345">
        <v>0</v>
      </c>
      <c r="D21" s="330">
        <f t="shared" si="0"/>
        <v>0</v>
      </c>
      <c r="E21" s="330">
        <f t="shared" si="1"/>
        <v>0</v>
      </c>
      <c r="F21" s="330"/>
      <c r="G21" s="329"/>
    </row>
    <row r="22" spans="1:7" x14ac:dyDescent="0.2">
      <c r="A22" s="333" t="s">
        <v>389</v>
      </c>
      <c r="B22" s="329" t="s">
        <v>388</v>
      </c>
      <c r="C22" s="345">
        <v>0</v>
      </c>
      <c r="D22" s="330">
        <f t="shared" si="0"/>
        <v>0</v>
      </c>
      <c r="E22" s="330">
        <f t="shared" si="1"/>
        <v>0</v>
      </c>
      <c r="F22" s="330"/>
      <c r="G22" s="329"/>
    </row>
    <row r="23" spans="1:7" ht="24" x14ac:dyDescent="0.2">
      <c r="A23" s="328">
        <v>3.2</v>
      </c>
      <c r="B23" s="331" t="s">
        <v>368</v>
      </c>
      <c r="C23" s="345">
        <v>0</v>
      </c>
      <c r="D23" s="330">
        <f t="shared" si="0"/>
        <v>0</v>
      </c>
      <c r="E23" s="330">
        <f t="shared" si="1"/>
        <v>0</v>
      </c>
      <c r="F23" s="330"/>
      <c r="G23" s="330"/>
    </row>
    <row r="24" spans="1:7" x14ac:dyDescent="0.2">
      <c r="A24" s="328">
        <v>3.3</v>
      </c>
      <c r="B24" s="329" t="s">
        <v>369</v>
      </c>
      <c r="C24" s="345">
        <v>0</v>
      </c>
      <c r="D24" s="330">
        <f t="shared" si="0"/>
        <v>0</v>
      </c>
      <c r="E24" s="330">
        <f t="shared" si="1"/>
        <v>0</v>
      </c>
      <c r="F24" s="330"/>
      <c r="G24" s="330"/>
    </row>
    <row r="25" spans="1:7" x14ac:dyDescent="0.2">
      <c r="A25" s="328">
        <v>3.4</v>
      </c>
      <c r="B25" s="329" t="s">
        <v>370</v>
      </c>
      <c r="C25" s="345">
        <v>0</v>
      </c>
      <c r="D25" s="330">
        <f t="shared" si="0"/>
        <v>0</v>
      </c>
      <c r="E25" s="330">
        <f t="shared" si="1"/>
        <v>0</v>
      </c>
      <c r="F25" s="330"/>
      <c r="G25" s="330"/>
    </row>
    <row r="26" spans="1:7" x14ac:dyDescent="0.2">
      <c r="A26" s="328">
        <v>3.5</v>
      </c>
      <c r="B26" s="329" t="s">
        <v>334</v>
      </c>
      <c r="C26" s="346">
        <f>SUM(C27:C32)</f>
        <v>0</v>
      </c>
      <c r="D26" s="332">
        <f>SUM(D27:D32)</f>
        <v>0</v>
      </c>
      <c r="E26" s="332">
        <f>SUM(E27:E32)</f>
        <v>0</v>
      </c>
      <c r="F26" s="330"/>
      <c r="G26" s="330"/>
    </row>
    <row r="27" spans="1:7" x14ac:dyDescent="0.2">
      <c r="A27" s="333" t="s">
        <v>391</v>
      </c>
      <c r="B27" s="331" t="s">
        <v>390</v>
      </c>
      <c r="C27" s="345">
        <v>0</v>
      </c>
      <c r="D27" s="330">
        <f t="shared" si="0"/>
        <v>0</v>
      </c>
      <c r="E27" s="330">
        <f t="shared" si="1"/>
        <v>0</v>
      </c>
      <c r="F27" s="330"/>
      <c r="G27" s="329"/>
    </row>
    <row r="28" spans="1:7" x14ac:dyDescent="0.2">
      <c r="A28" s="333" t="s">
        <v>393</v>
      </c>
      <c r="B28" s="331" t="s">
        <v>392</v>
      </c>
      <c r="C28" s="345">
        <v>0</v>
      </c>
      <c r="D28" s="330">
        <f t="shared" si="0"/>
        <v>0</v>
      </c>
      <c r="E28" s="330">
        <f t="shared" si="1"/>
        <v>0</v>
      </c>
      <c r="F28" s="330"/>
      <c r="G28" s="329"/>
    </row>
    <row r="29" spans="1:7" ht="24" x14ac:dyDescent="0.2">
      <c r="A29" s="333" t="s">
        <v>395</v>
      </c>
      <c r="B29" s="331" t="s">
        <v>394</v>
      </c>
      <c r="C29" s="345">
        <v>0</v>
      </c>
      <c r="D29" s="330">
        <f t="shared" si="0"/>
        <v>0</v>
      </c>
      <c r="E29" s="330">
        <f t="shared" si="1"/>
        <v>0</v>
      </c>
      <c r="F29" s="330"/>
      <c r="G29" s="329"/>
    </row>
    <row r="30" spans="1:7" ht="24" x14ac:dyDescent="0.2">
      <c r="A30" s="333" t="s">
        <v>396</v>
      </c>
      <c r="B30" s="331" t="s">
        <v>397</v>
      </c>
      <c r="C30" s="345">
        <v>0</v>
      </c>
      <c r="D30" s="330">
        <f t="shared" si="0"/>
        <v>0</v>
      </c>
      <c r="E30" s="330">
        <f t="shared" si="1"/>
        <v>0</v>
      </c>
      <c r="F30" s="330"/>
      <c r="G30" s="329"/>
    </row>
    <row r="31" spans="1:7" ht="24" x14ac:dyDescent="0.2">
      <c r="A31" s="333" t="s">
        <v>399</v>
      </c>
      <c r="B31" s="331" t="s">
        <v>398</v>
      </c>
      <c r="C31" s="345">
        <v>0</v>
      </c>
      <c r="D31" s="330">
        <f t="shared" si="0"/>
        <v>0</v>
      </c>
      <c r="E31" s="330">
        <f t="shared" si="1"/>
        <v>0</v>
      </c>
      <c r="F31" s="330"/>
      <c r="G31" s="329"/>
    </row>
    <row r="32" spans="1:7" x14ac:dyDescent="0.2">
      <c r="A32" s="333" t="s">
        <v>401</v>
      </c>
      <c r="B32" s="331" t="s">
        <v>400</v>
      </c>
      <c r="C32" s="345">
        <v>0</v>
      </c>
      <c r="D32" s="330">
        <f t="shared" si="0"/>
        <v>0</v>
      </c>
      <c r="E32" s="330">
        <f t="shared" si="1"/>
        <v>0</v>
      </c>
      <c r="F32" s="330"/>
      <c r="G32" s="329"/>
    </row>
    <row r="33" spans="1:7" x14ac:dyDescent="0.2">
      <c r="A33" s="328">
        <v>3.6</v>
      </c>
      <c r="B33" s="331" t="s">
        <v>371</v>
      </c>
      <c r="C33" s="345">
        <v>0</v>
      </c>
      <c r="D33" s="330">
        <f t="shared" si="0"/>
        <v>0</v>
      </c>
      <c r="E33" s="330">
        <f t="shared" si="1"/>
        <v>0</v>
      </c>
      <c r="F33" s="330"/>
      <c r="G33" s="330"/>
    </row>
    <row r="34" spans="1:7" x14ac:dyDescent="0.2">
      <c r="A34" s="328">
        <v>3.7</v>
      </c>
      <c r="B34" s="331" t="s">
        <v>337</v>
      </c>
      <c r="C34" s="346">
        <f>SUM(C35:C36)</f>
        <v>0</v>
      </c>
      <c r="D34" s="332">
        <f>SUM(D35:D36)</f>
        <v>0</v>
      </c>
      <c r="E34" s="332">
        <f>SUM(E35:E36)</f>
        <v>0</v>
      </c>
      <c r="F34" s="330"/>
      <c r="G34" s="330"/>
    </row>
    <row r="35" spans="1:7" x14ac:dyDescent="0.2">
      <c r="A35" s="333" t="s">
        <v>338</v>
      </c>
      <c r="B35" s="331" t="s">
        <v>402</v>
      </c>
      <c r="C35" s="345">
        <v>0</v>
      </c>
      <c r="D35" s="330">
        <f>C35*19%</f>
        <v>0</v>
      </c>
      <c r="E35" s="330">
        <f>C35+D35</f>
        <v>0</v>
      </c>
      <c r="F35" s="330"/>
      <c r="G35" s="330"/>
    </row>
    <row r="36" spans="1:7" x14ac:dyDescent="0.2">
      <c r="A36" s="333" t="s">
        <v>403</v>
      </c>
      <c r="B36" s="331" t="s">
        <v>341</v>
      </c>
      <c r="C36" s="345">
        <v>0</v>
      </c>
      <c r="D36" s="330">
        <f t="shared" si="0"/>
        <v>0</v>
      </c>
      <c r="E36" s="330">
        <f t="shared" si="1"/>
        <v>0</v>
      </c>
      <c r="F36" s="330"/>
      <c r="G36" s="330"/>
    </row>
    <row r="37" spans="1:7" x14ac:dyDescent="0.2">
      <c r="A37" s="328">
        <v>3.8</v>
      </c>
      <c r="B37" s="331" t="s">
        <v>353</v>
      </c>
      <c r="C37" s="346">
        <f>C38+C41+C42</f>
        <v>0</v>
      </c>
      <c r="D37" s="346">
        <f>D38+D41+D42</f>
        <v>0</v>
      </c>
      <c r="E37" s="346">
        <f>E38+E41+E42</f>
        <v>0</v>
      </c>
      <c r="F37" s="330"/>
      <c r="G37" s="330"/>
    </row>
    <row r="38" spans="1:7" x14ac:dyDescent="0.2">
      <c r="A38" s="333" t="s">
        <v>404</v>
      </c>
      <c r="B38" s="329" t="s">
        <v>345</v>
      </c>
      <c r="C38" s="346">
        <f>C39+C40</f>
        <v>0</v>
      </c>
      <c r="D38" s="332">
        <f>D39+D40</f>
        <v>0</v>
      </c>
      <c r="E38" s="332">
        <f>E39+E40</f>
        <v>0</v>
      </c>
      <c r="F38" s="330"/>
      <c r="G38" s="330"/>
    </row>
    <row r="39" spans="1:7" x14ac:dyDescent="0.2">
      <c r="A39" s="333" t="s">
        <v>406</v>
      </c>
      <c r="B39" s="329" t="s">
        <v>405</v>
      </c>
      <c r="C39" s="345">
        <v>0</v>
      </c>
      <c r="D39" s="330">
        <f t="shared" si="0"/>
        <v>0</v>
      </c>
      <c r="E39" s="330">
        <f t="shared" si="1"/>
        <v>0</v>
      </c>
      <c r="F39" s="330"/>
      <c r="G39" s="329"/>
    </row>
    <row r="40" spans="1:7" ht="36" x14ac:dyDescent="0.2">
      <c r="A40" s="333" t="s">
        <v>408</v>
      </c>
      <c r="B40" s="331" t="s">
        <v>407</v>
      </c>
      <c r="C40" s="345">
        <v>0</v>
      </c>
      <c r="D40" s="330">
        <f t="shared" si="0"/>
        <v>0</v>
      </c>
      <c r="E40" s="330">
        <f t="shared" si="1"/>
        <v>0</v>
      </c>
      <c r="F40" s="330"/>
      <c r="G40" s="329"/>
    </row>
    <row r="41" spans="1:7" x14ac:dyDescent="0.2">
      <c r="A41" s="333" t="s">
        <v>409</v>
      </c>
      <c r="B41" s="331" t="s">
        <v>346</v>
      </c>
      <c r="C41" s="345">
        <v>0</v>
      </c>
      <c r="D41" s="330">
        <f t="shared" si="0"/>
        <v>0</v>
      </c>
      <c r="E41" s="330">
        <f t="shared" si="1"/>
        <v>0</v>
      </c>
      <c r="F41" s="330"/>
      <c r="G41" s="330"/>
    </row>
    <row r="42" spans="1:7" ht="24" x14ac:dyDescent="0.2">
      <c r="A42" s="24" t="s">
        <v>457</v>
      </c>
      <c r="B42" s="65" t="s">
        <v>458</v>
      </c>
      <c r="C42" s="345">
        <v>0</v>
      </c>
      <c r="D42" s="330">
        <f t="shared" ref="D42" si="2">C42*19%</f>
        <v>0</v>
      </c>
      <c r="E42" s="330">
        <f t="shared" ref="E42" si="3">C42+D42</f>
        <v>0</v>
      </c>
      <c r="F42" s="330"/>
      <c r="G42" s="330"/>
    </row>
    <row r="43" spans="1:7" x14ac:dyDescent="0.2">
      <c r="A43" s="511" t="s">
        <v>372</v>
      </c>
      <c r="B43" s="511"/>
      <c r="C43" s="346">
        <f>C19+C23+C24+C25+C26+C33+C34+C37</f>
        <v>0</v>
      </c>
      <c r="D43" s="332">
        <f>D19+D23+D24+D25+D26+D33+D34+D37</f>
        <v>0</v>
      </c>
      <c r="E43" s="332">
        <f>E19+E23+E24+E25+E26+E33+E34+E37</f>
        <v>0</v>
      </c>
      <c r="F43" s="332"/>
      <c r="G43" s="332"/>
    </row>
    <row r="44" spans="1:7" x14ac:dyDescent="0.2">
      <c r="A44" s="512" t="s">
        <v>57</v>
      </c>
      <c r="B44" s="513"/>
      <c r="C44" s="513"/>
      <c r="D44" s="513"/>
      <c r="E44" s="513"/>
      <c r="F44" s="513"/>
      <c r="G44" s="514"/>
    </row>
    <row r="45" spans="1:7" ht="13.9" customHeight="1" x14ac:dyDescent="0.2">
      <c r="A45" s="328">
        <v>4.0999999999999996</v>
      </c>
      <c r="B45" s="329" t="s">
        <v>59</v>
      </c>
      <c r="C45" s="345">
        <v>0</v>
      </c>
      <c r="D45" s="330">
        <f t="shared" ref="D45:D50" si="4">C45*19%</f>
        <v>0</v>
      </c>
      <c r="E45" s="330">
        <f t="shared" ref="E45:E50" si="5">C45+D45</f>
        <v>0</v>
      </c>
      <c r="F45" s="330"/>
      <c r="G45" s="330"/>
    </row>
    <row r="46" spans="1:7" x14ac:dyDescent="0.2">
      <c r="A46" s="328">
        <v>4.2</v>
      </c>
      <c r="B46" s="329" t="s">
        <v>373</v>
      </c>
      <c r="C46" s="345">
        <v>0</v>
      </c>
      <c r="D46" s="330">
        <f t="shared" si="4"/>
        <v>0</v>
      </c>
      <c r="E46" s="330">
        <f t="shared" si="5"/>
        <v>0</v>
      </c>
      <c r="F46" s="330"/>
      <c r="G46" s="330"/>
    </row>
    <row r="47" spans="1:7" x14ac:dyDescent="0.2">
      <c r="A47" s="328">
        <v>4.3</v>
      </c>
      <c r="B47" s="329" t="s">
        <v>374</v>
      </c>
      <c r="C47" s="345">
        <v>0</v>
      </c>
      <c r="D47" s="330">
        <f t="shared" si="4"/>
        <v>0</v>
      </c>
      <c r="E47" s="330">
        <f t="shared" si="5"/>
        <v>0</v>
      </c>
      <c r="F47" s="330"/>
      <c r="G47" s="330"/>
    </row>
    <row r="48" spans="1:7" ht="24" x14ac:dyDescent="0.2">
      <c r="A48" s="328">
        <v>4.4000000000000004</v>
      </c>
      <c r="B48" s="331" t="s">
        <v>375</v>
      </c>
      <c r="C48" s="345">
        <v>0</v>
      </c>
      <c r="D48" s="330">
        <f t="shared" si="4"/>
        <v>0</v>
      </c>
      <c r="E48" s="330">
        <f t="shared" si="5"/>
        <v>0</v>
      </c>
      <c r="F48" s="330"/>
      <c r="G48" s="330"/>
    </row>
    <row r="49" spans="1:8" x14ac:dyDescent="0.2">
      <c r="A49" s="328">
        <v>4.5</v>
      </c>
      <c r="B49" s="331" t="s">
        <v>317</v>
      </c>
      <c r="C49" s="345">
        <v>0</v>
      </c>
      <c r="D49" s="330">
        <f t="shared" si="4"/>
        <v>0</v>
      </c>
      <c r="E49" s="330">
        <f t="shared" si="5"/>
        <v>0</v>
      </c>
      <c r="F49" s="330"/>
      <c r="G49" s="330"/>
    </row>
    <row r="50" spans="1:8" x14ac:dyDescent="0.2">
      <c r="A50" s="328">
        <v>4.5999999999999996</v>
      </c>
      <c r="B50" s="331" t="s">
        <v>62</v>
      </c>
      <c r="C50" s="345">
        <v>0</v>
      </c>
      <c r="D50" s="330">
        <f t="shared" si="4"/>
        <v>0</v>
      </c>
      <c r="E50" s="330">
        <f t="shared" si="5"/>
        <v>0</v>
      </c>
      <c r="F50" s="330"/>
      <c r="G50" s="330"/>
    </row>
    <row r="51" spans="1:8" x14ac:dyDescent="0.2">
      <c r="A51" s="511" t="s">
        <v>376</v>
      </c>
      <c r="B51" s="511"/>
      <c r="C51" s="346">
        <f>SUM(C45:C50)</f>
        <v>0</v>
      </c>
      <c r="D51" s="332">
        <f>SUM(D45:D50)</f>
        <v>0</v>
      </c>
      <c r="E51" s="332">
        <f>SUM(E45:E50)</f>
        <v>0</v>
      </c>
      <c r="F51" s="332"/>
      <c r="G51" s="332"/>
    </row>
    <row r="52" spans="1:8" x14ac:dyDescent="0.2">
      <c r="A52" s="512" t="s">
        <v>377</v>
      </c>
      <c r="B52" s="513"/>
      <c r="C52" s="513"/>
      <c r="D52" s="513"/>
      <c r="E52" s="513"/>
      <c r="F52" s="513"/>
      <c r="G52" s="514"/>
    </row>
    <row r="53" spans="1:8" x14ac:dyDescent="0.2">
      <c r="A53" s="333">
        <v>5.0999999999999996</v>
      </c>
      <c r="B53" s="331" t="s">
        <v>378</v>
      </c>
      <c r="C53" s="346">
        <f>SUM(C54:C55)</f>
        <v>0</v>
      </c>
      <c r="D53" s="332">
        <f>SUM(D54:D55)</f>
        <v>0</v>
      </c>
      <c r="E53" s="332">
        <f>SUM(E54:E55)</f>
        <v>0</v>
      </c>
      <c r="F53" s="330"/>
      <c r="G53" s="330"/>
    </row>
    <row r="54" spans="1:8" ht="24" x14ac:dyDescent="0.2">
      <c r="A54" s="333" t="s">
        <v>411</v>
      </c>
      <c r="B54" s="331" t="s">
        <v>410</v>
      </c>
      <c r="C54" s="345">
        <v>0</v>
      </c>
      <c r="D54" s="330">
        <f>C54*19%</f>
        <v>0</v>
      </c>
      <c r="E54" s="330">
        <f>C54+D54</f>
        <v>0</v>
      </c>
      <c r="F54" s="330"/>
      <c r="G54" s="330"/>
    </row>
    <row r="55" spans="1:8" x14ac:dyDescent="0.2">
      <c r="A55" s="333" t="s">
        <v>413</v>
      </c>
      <c r="B55" s="329" t="s">
        <v>412</v>
      </c>
      <c r="C55" s="345">
        <v>0</v>
      </c>
      <c r="D55" s="330">
        <f>C55*19%</f>
        <v>0</v>
      </c>
      <c r="E55" s="330">
        <f>C55+D55</f>
        <v>0</v>
      </c>
      <c r="F55" s="330"/>
      <c r="G55" s="330"/>
    </row>
    <row r="56" spans="1:8" x14ac:dyDescent="0.2">
      <c r="A56" s="333">
        <v>5.2</v>
      </c>
      <c r="B56" s="331" t="s">
        <v>379</v>
      </c>
      <c r="C56" s="346">
        <f>SUM(C57:C61)</f>
        <v>0</v>
      </c>
      <c r="D56" s="332">
        <f>SUM(D57:D61)</f>
        <v>0</v>
      </c>
      <c r="E56" s="332">
        <f>SUM(E57:E61)</f>
        <v>0</v>
      </c>
      <c r="F56" s="330"/>
      <c r="G56" s="330"/>
    </row>
    <row r="57" spans="1:8" ht="24" x14ac:dyDescent="0.2">
      <c r="A57" s="333" t="s">
        <v>415</v>
      </c>
      <c r="B57" s="331" t="s">
        <v>414</v>
      </c>
      <c r="C57" s="345">
        <v>0</v>
      </c>
      <c r="D57" s="395">
        <v>0</v>
      </c>
      <c r="E57" s="330">
        <f t="shared" ref="E57:E63" si="6">C57+D57</f>
        <v>0</v>
      </c>
      <c r="F57" s="329"/>
      <c r="G57" s="329"/>
      <c r="H57" s="329" t="s">
        <v>490</v>
      </c>
    </row>
    <row r="58" spans="1:8" ht="24" x14ac:dyDescent="0.2">
      <c r="A58" s="333" t="s">
        <v>417</v>
      </c>
      <c r="B58" s="331" t="s">
        <v>416</v>
      </c>
      <c r="C58" s="345">
        <v>0</v>
      </c>
      <c r="D58" s="395">
        <v>0</v>
      </c>
      <c r="E58" s="330">
        <f t="shared" si="6"/>
        <v>0</v>
      </c>
      <c r="F58" s="329"/>
      <c r="G58" s="329"/>
    </row>
    <row r="59" spans="1:8" ht="24" x14ac:dyDescent="0.2">
      <c r="A59" s="333" t="s">
        <v>419</v>
      </c>
      <c r="B59" s="331" t="s">
        <v>418</v>
      </c>
      <c r="C59" s="345">
        <v>0</v>
      </c>
      <c r="D59" s="395">
        <v>0</v>
      </c>
      <c r="E59" s="330">
        <f t="shared" si="6"/>
        <v>0</v>
      </c>
      <c r="F59" s="329"/>
      <c r="G59" s="329"/>
    </row>
    <row r="60" spans="1:8" x14ac:dyDescent="0.2">
      <c r="A60" s="333" t="s">
        <v>421</v>
      </c>
      <c r="B60" s="331" t="s">
        <v>420</v>
      </c>
      <c r="C60" s="345">
        <v>0</v>
      </c>
      <c r="D60" s="395">
        <v>0</v>
      </c>
      <c r="E60" s="330">
        <f t="shared" si="6"/>
        <v>0</v>
      </c>
      <c r="F60" s="329"/>
      <c r="G60" s="329"/>
    </row>
    <row r="61" spans="1:8" ht="24" x14ac:dyDescent="0.2">
      <c r="A61" s="333" t="s">
        <v>423</v>
      </c>
      <c r="B61" s="331" t="s">
        <v>422</v>
      </c>
      <c r="C61" s="345">
        <v>0</v>
      </c>
      <c r="D61" s="395">
        <v>0</v>
      </c>
      <c r="E61" s="330">
        <f t="shared" si="6"/>
        <v>0</v>
      </c>
      <c r="F61" s="329"/>
      <c r="G61" s="329"/>
    </row>
    <row r="62" spans="1:8" x14ac:dyDescent="0.2">
      <c r="A62" s="333">
        <v>5.3</v>
      </c>
      <c r="B62" s="331" t="s">
        <v>380</v>
      </c>
      <c r="C62" s="345">
        <v>0</v>
      </c>
      <c r="D62" s="330">
        <f>C62*19%</f>
        <v>0</v>
      </c>
      <c r="E62" s="330">
        <f t="shared" si="6"/>
        <v>0</v>
      </c>
      <c r="F62" s="330"/>
      <c r="G62" s="330"/>
    </row>
    <row r="63" spans="1:8" x14ac:dyDescent="0.2">
      <c r="A63" s="333">
        <v>5.4</v>
      </c>
      <c r="B63" s="331" t="s">
        <v>348</v>
      </c>
      <c r="C63" s="345">
        <v>0</v>
      </c>
      <c r="D63" s="330">
        <f>C63*19%</f>
        <v>0</v>
      </c>
      <c r="E63" s="330">
        <f t="shared" si="6"/>
        <v>0</v>
      </c>
      <c r="F63" s="330"/>
      <c r="G63" s="330"/>
    </row>
    <row r="64" spans="1:8" x14ac:dyDescent="0.2">
      <c r="A64" s="511" t="s">
        <v>381</v>
      </c>
      <c r="B64" s="511"/>
      <c r="C64" s="346">
        <f>C53+C56+C62+C63</f>
        <v>0</v>
      </c>
      <c r="D64" s="332">
        <f>D53+D56+D62+D63</f>
        <v>0</v>
      </c>
      <c r="E64" s="332">
        <f>E53+E56+E62+E63</f>
        <v>0</v>
      </c>
      <c r="F64" s="332"/>
      <c r="G64" s="332"/>
    </row>
    <row r="65" spans="1:8" ht="14.45" customHeight="1" x14ac:dyDescent="0.2">
      <c r="A65" s="515" t="s">
        <v>349</v>
      </c>
      <c r="B65" s="516"/>
      <c r="C65" s="516"/>
      <c r="D65" s="516"/>
      <c r="E65" s="516"/>
      <c r="F65" s="516"/>
      <c r="G65" s="517"/>
    </row>
    <row r="66" spans="1:8" x14ac:dyDescent="0.2">
      <c r="A66" s="328">
        <v>6.1</v>
      </c>
      <c r="B66" s="331" t="s">
        <v>350</v>
      </c>
      <c r="C66" s="384"/>
      <c r="D66" s="330"/>
      <c r="E66" s="330"/>
      <c r="F66" s="393"/>
      <c r="G66" s="393"/>
    </row>
    <row r="67" spans="1:8" x14ac:dyDescent="0.2">
      <c r="A67" s="328">
        <v>6.2</v>
      </c>
      <c r="B67" s="329" t="s">
        <v>352</v>
      </c>
      <c r="C67" s="384"/>
      <c r="D67" s="330"/>
      <c r="E67" s="330"/>
      <c r="F67" s="393"/>
      <c r="G67" s="393"/>
    </row>
    <row r="68" spans="1:8" x14ac:dyDescent="0.2">
      <c r="A68" s="511" t="s">
        <v>382</v>
      </c>
      <c r="B68" s="511"/>
      <c r="C68" s="346">
        <f>SUM(C66:C67)</f>
        <v>0</v>
      </c>
      <c r="D68" s="332">
        <f>SUM(D66:D67)</f>
        <v>0</v>
      </c>
      <c r="E68" s="332">
        <f>SUM(E66:E67)</f>
        <v>0</v>
      </c>
      <c r="F68" s="394">
        <f>'[1]Buget cerere'!I57</f>
        <v>0</v>
      </c>
      <c r="G68" s="394" t="str">
        <f>'[1]Buget cerere'!J57</f>
        <v>Cheltuiala neeligibila</v>
      </c>
    </row>
    <row r="69" spans="1:8" x14ac:dyDescent="0.2">
      <c r="A69" s="436" t="s">
        <v>491</v>
      </c>
      <c r="B69" s="436"/>
      <c r="C69" s="346"/>
      <c r="D69" s="332"/>
      <c r="E69" s="332"/>
      <c r="F69" s="394"/>
      <c r="G69" s="394"/>
    </row>
    <row r="70" spans="1:8" ht="24" x14ac:dyDescent="0.2">
      <c r="A70" s="436">
        <v>7.1</v>
      </c>
      <c r="B70" s="459" t="s">
        <v>502</v>
      </c>
      <c r="C70" s="345">
        <v>0</v>
      </c>
      <c r="D70" s="395">
        <v>0</v>
      </c>
      <c r="E70" s="330">
        <f>SUM(C70:D70)</f>
        <v>0</v>
      </c>
      <c r="F70" s="394"/>
      <c r="G70" s="394"/>
    </row>
    <row r="71" spans="1:8" x14ac:dyDescent="0.2">
      <c r="A71" s="436">
        <v>7.2</v>
      </c>
      <c r="B71" s="460" t="s">
        <v>469</v>
      </c>
      <c r="C71" s="345">
        <v>0</v>
      </c>
      <c r="D71" s="395">
        <v>0</v>
      </c>
      <c r="E71" s="330">
        <f>SUM(C71:D71)</f>
        <v>0</v>
      </c>
      <c r="F71" s="394"/>
      <c r="G71" s="394"/>
    </row>
    <row r="72" spans="1:8" x14ac:dyDescent="0.2">
      <c r="A72" s="511" t="s">
        <v>492</v>
      </c>
      <c r="B72" s="511"/>
      <c r="C72" s="346">
        <f>SUM(C70:C71)</f>
        <v>0</v>
      </c>
      <c r="D72" s="332">
        <f>SUM(D70:D71)</f>
        <v>0</v>
      </c>
      <c r="E72" s="332">
        <f>SUM(E70:E71)</f>
        <v>0</v>
      </c>
      <c r="F72" s="394"/>
      <c r="G72" s="394"/>
    </row>
    <row r="73" spans="1:8" x14ac:dyDescent="0.2">
      <c r="A73" s="511" t="s">
        <v>78</v>
      </c>
      <c r="B73" s="511"/>
      <c r="C73" s="346">
        <f>C14+C17+C43+C51+C64+C68+C72</f>
        <v>0</v>
      </c>
      <c r="D73" s="346">
        <f>D14+D17+D43+D51+D64+D68+D72</f>
        <v>0</v>
      </c>
      <c r="E73" s="346">
        <f>E14+E17+E43+E51+E64+E68+E72</f>
        <v>0</v>
      </c>
      <c r="F73" s="332">
        <f>'[1]Buget cerere'!I69</f>
        <v>0</v>
      </c>
      <c r="G73" s="332">
        <f>E73-F73</f>
        <v>0</v>
      </c>
      <c r="H73" s="390" t="s">
        <v>493</v>
      </c>
    </row>
    <row r="74" spans="1:8" x14ac:dyDescent="0.2">
      <c r="A74" s="511" t="s">
        <v>383</v>
      </c>
      <c r="B74" s="511"/>
      <c r="C74" s="346">
        <f>C11+C12+C13+C17+C45+C46+C54</f>
        <v>0</v>
      </c>
      <c r="D74" s="332">
        <f>D11+D12+D13+D17+D45+D46+D54</f>
        <v>0</v>
      </c>
      <c r="E74" s="332">
        <f>E11+E12+E13+E17+E45+E46+E54</f>
        <v>0</v>
      </c>
      <c r="F74" s="332"/>
      <c r="G74" s="332"/>
    </row>
  </sheetData>
  <mergeCells count="18">
    <mergeCell ref="A43:B43"/>
    <mergeCell ref="A44:G44"/>
    <mergeCell ref="A1:E1"/>
    <mergeCell ref="A9:G9"/>
    <mergeCell ref="A15:G15"/>
    <mergeCell ref="A18:G18"/>
    <mergeCell ref="A6:A7"/>
    <mergeCell ref="B6:B7"/>
    <mergeCell ref="A14:B14"/>
    <mergeCell ref="A17:B17"/>
    <mergeCell ref="A72:B72"/>
    <mergeCell ref="A73:B73"/>
    <mergeCell ref="A74:B74"/>
    <mergeCell ref="A68:B68"/>
    <mergeCell ref="A51:B51"/>
    <mergeCell ref="A52:G52"/>
    <mergeCell ref="A64:B64"/>
    <mergeCell ref="A65:G6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workbookViewId="0">
      <selection activeCell="H15" sqref="H15"/>
    </sheetView>
  </sheetViews>
  <sheetFormatPr defaultRowHeight="15" x14ac:dyDescent="0.25"/>
  <cols>
    <col min="2" max="2" width="58.28515625" customWidth="1"/>
    <col min="3" max="3" width="13.5703125" style="341" customWidth="1"/>
    <col min="4" max="4" width="15.7109375" customWidth="1"/>
    <col min="5" max="5" width="15.28515625" customWidth="1"/>
    <col min="6" max="6" width="12.85546875" customWidth="1"/>
    <col min="7" max="7" width="14.140625" customWidth="1"/>
    <col min="8" max="8" width="41.28515625" customWidth="1"/>
  </cols>
  <sheetData>
    <row r="1" spans="1:7" ht="18.75" x14ac:dyDescent="0.3">
      <c r="A1" s="518" t="s">
        <v>452</v>
      </c>
      <c r="B1" s="518"/>
      <c r="C1" s="518"/>
      <c r="D1" s="518"/>
      <c r="E1" s="518"/>
    </row>
    <row r="2" spans="1:7" ht="20.25" x14ac:dyDescent="0.3">
      <c r="A2" s="321"/>
      <c r="B2" s="321"/>
      <c r="C2" s="340"/>
      <c r="D2" s="321"/>
      <c r="E2" s="321"/>
    </row>
    <row r="3" spans="1:7" ht="20.25" x14ac:dyDescent="0.3">
      <c r="A3" s="321"/>
      <c r="B3" s="476" t="s">
        <v>505</v>
      </c>
      <c r="C3" s="340"/>
      <c r="D3" s="321"/>
      <c r="E3" s="321"/>
    </row>
    <row r="4" spans="1:7" ht="20.25" x14ac:dyDescent="0.3">
      <c r="A4" s="321"/>
      <c r="B4" s="321"/>
      <c r="C4" s="340"/>
      <c r="D4" s="321"/>
      <c r="E4" s="321"/>
    </row>
    <row r="5" spans="1:7" ht="15.75" thickBot="1" x14ac:dyDescent="0.3"/>
    <row r="6" spans="1:7" ht="30" x14ac:dyDescent="0.25">
      <c r="A6" s="521" t="s">
        <v>354</v>
      </c>
      <c r="B6" s="525" t="s">
        <v>355</v>
      </c>
      <c r="C6" s="342" t="s">
        <v>356</v>
      </c>
      <c r="D6" s="325" t="s">
        <v>357</v>
      </c>
      <c r="E6" s="334" t="s">
        <v>358</v>
      </c>
      <c r="F6" s="335" t="s">
        <v>444</v>
      </c>
      <c r="G6" s="383" t="s">
        <v>445</v>
      </c>
    </row>
    <row r="7" spans="1:7" ht="15.75" thickBot="1" x14ac:dyDescent="0.3">
      <c r="A7" s="522"/>
      <c r="B7" s="526"/>
      <c r="C7" s="343" t="s">
        <v>231</v>
      </c>
      <c r="D7" s="326" t="s">
        <v>231</v>
      </c>
      <c r="E7" s="327" t="s">
        <v>231</v>
      </c>
      <c r="F7" s="327" t="s">
        <v>231</v>
      </c>
      <c r="G7" s="327" t="s">
        <v>231</v>
      </c>
    </row>
    <row r="8" spans="1:7" ht="15.75" thickBot="1" x14ac:dyDescent="0.3">
      <c r="A8" s="336">
        <v>1</v>
      </c>
      <c r="B8" s="337">
        <v>2</v>
      </c>
      <c r="C8" s="344">
        <v>3</v>
      </c>
      <c r="D8" s="337">
        <v>4</v>
      </c>
      <c r="E8" s="337">
        <v>5</v>
      </c>
      <c r="F8" s="338">
        <v>6</v>
      </c>
      <c r="G8" s="339">
        <v>7</v>
      </c>
    </row>
    <row r="9" spans="1:7" x14ac:dyDescent="0.25">
      <c r="A9" s="519" t="s">
        <v>359</v>
      </c>
      <c r="B9" s="520"/>
      <c r="C9" s="520"/>
      <c r="D9" s="520"/>
      <c r="E9" s="520"/>
      <c r="F9" s="520"/>
      <c r="G9" s="520"/>
    </row>
    <row r="10" spans="1:7" x14ac:dyDescent="0.25">
      <c r="A10" s="328">
        <v>1.1000000000000001</v>
      </c>
      <c r="B10" s="329" t="s">
        <v>360</v>
      </c>
      <c r="C10" s="345">
        <v>0</v>
      </c>
      <c r="D10" s="330">
        <f>C10*19%</f>
        <v>0</v>
      </c>
      <c r="E10" s="330">
        <f>C10+D10</f>
        <v>0</v>
      </c>
      <c r="F10" s="385"/>
      <c r="G10" s="385"/>
    </row>
    <row r="11" spans="1:7" x14ac:dyDescent="0.25">
      <c r="A11" s="328">
        <v>1.2</v>
      </c>
      <c r="B11" s="329" t="s">
        <v>41</v>
      </c>
      <c r="C11" s="345">
        <v>0</v>
      </c>
      <c r="D11" s="330">
        <f>C11*19%</f>
        <v>0</v>
      </c>
      <c r="E11" s="330">
        <f>C11+D11</f>
        <v>0</v>
      </c>
      <c r="F11" s="385"/>
      <c r="G11" s="385"/>
    </row>
    <row r="12" spans="1:7" ht="13.9" customHeight="1" x14ac:dyDescent="0.25">
      <c r="A12" s="328">
        <v>1.3</v>
      </c>
      <c r="B12" s="331" t="s">
        <v>361</v>
      </c>
      <c r="C12" s="345">
        <v>0</v>
      </c>
      <c r="D12" s="330">
        <f>C12*19%</f>
        <v>0</v>
      </c>
      <c r="E12" s="330">
        <f>C12+D12</f>
        <v>0</v>
      </c>
      <c r="F12" s="385"/>
      <c r="G12" s="385"/>
    </row>
    <row r="13" spans="1:7" x14ac:dyDescent="0.25">
      <c r="A13" s="328">
        <v>1.4</v>
      </c>
      <c r="B13" s="329" t="s">
        <v>362</v>
      </c>
      <c r="C13" s="345">
        <v>0</v>
      </c>
      <c r="D13" s="330">
        <f>C13*19%</f>
        <v>0</v>
      </c>
      <c r="E13" s="330">
        <f>C13+D13</f>
        <v>0</v>
      </c>
      <c r="F13" s="385"/>
      <c r="G13" s="385"/>
    </row>
    <row r="14" spans="1:7" x14ac:dyDescent="0.25">
      <c r="A14" s="511" t="s">
        <v>363</v>
      </c>
      <c r="B14" s="511"/>
      <c r="C14" s="346">
        <f>SUM(C10:C13)</f>
        <v>0</v>
      </c>
      <c r="D14" s="332">
        <f>SUM(D10:D13)</f>
        <v>0</v>
      </c>
      <c r="E14" s="332">
        <f>SUM(E10:E13)</f>
        <v>0</v>
      </c>
      <c r="F14" s="346">
        <f>SUM(F10:F13)</f>
        <v>0</v>
      </c>
      <c r="G14" s="346">
        <f>SUM(G10:G13)</f>
        <v>0</v>
      </c>
    </row>
    <row r="15" spans="1:7" ht="14.45" customHeight="1" x14ac:dyDescent="0.25">
      <c r="A15" s="515" t="s">
        <v>364</v>
      </c>
      <c r="B15" s="516"/>
      <c r="C15" s="516"/>
      <c r="D15" s="516"/>
      <c r="E15" s="516"/>
      <c r="F15" s="516"/>
      <c r="G15" s="517"/>
    </row>
    <row r="16" spans="1:7" x14ac:dyDescent="0.25">
      <c r="A16" s="328">
        <v>2.1</v>
      </c>
      <c r="B16" s="329" t="s">
        <v>47</v>
      </c>
      <c r="C16" s="345">
        <v>0</v>
      </c>
      <c r="D16" s="330">
        <f>C16*19%</f>
        <v>0</v>
      </c>
      <c r="E16" s="330">
        <f>C16+D16</f>
        <v>0</v>
      </c>
      <c r="F16" s="386"/>
      <c r="G16" s="386"/>
    </row>
    <row r="17" spans="1:7" x14ac:dyDescent="0.25">
      <c r="A17" s="511" t="s">
        <v>365</v>
      </c>
      <c r="B17" s="511"/>
      <c r="C17" s="346">
        <f>SUM(C16:C16)</f>
        <v>0</v>
      </c>
      <c r="D17" s="332">
        <f>SUM(D16:D16)</f>
        <v>0</v>
      </c>
      <c r="E17" s="332">
        <f>SUM(E16:E16)</f>
        <v>0</v>
      </c>
      <c r="F17" s="346">
        <f>SUM(F16:F16)</f>
        <v>0</v>
      </c>
      <c r="G17" s="346">
        <f>SUM(G16:G16)</f>
        <v>0</v>
      </c>
    </row>
    <row r="18" spans="1:7" ht="14.45" customHeight="1" x14ac:dyDescent="0.25">
      <c r="A18" s="515" t="s">
        <v>366</v>
      </c>
      <c r="B18" s="516"/>
      <c r="C18" s="516"/>
      <c r="D18" s="516"/>
      <c r="E18" s="516"/>
      <c r="F18" s="516"/>
      <c r="G18" s="517"/>
    </row>
    <row r="19" spans="1:7" x14ac:dyDescent="0.25">
      <c r="A19" s="328">
        <v>3.1</v>
      </c>
      <c r="B19" s="329" t="s">
        <v>367</v>
      </c>
      <c r="C19" s="345">
        <v>0</v>
      </c>
      <c r="D19" s="330">
        <f t="shared" ref="D19:D26" si="0">C19*19%</f>
        <v>0</v>
      </c>
      <c r="E19" s="330">
        <f t="shared" ref="E19:E24" si="1">C19+D19</f>
        <v>0</v>
      </c>
      <c r="F19" s="385"/>
      <c r="G19" s="385"/>
    </row>
    <row r="20" spans="1:7" ht="24.75" x14ac:dyDescent="0.25">
      <c r="A20" s="328">
        <v>3.2</v>
      </c>
      <c r="B20" s="331" t="s">
        <v>368</v>
      </c>
      <c r="C20" s="345">
        <v>0</v>
      </c>
      <c r="D20" s="330">
        <f t="shared" si="0"/>
        <v>0</v>
      </c>
      <c r="E20" s="330">
        <f t="shared" si="1"/>
        <v>0</v>
      </c>
      <c r="F20" s="385"/>
      <c r="G20" s="385"/>
    </row>
    <row r="21" spans="1:7" x14ac:dyDescent="0.25">
      <c r="A21" s="328">
        <v>3.3</v>
      </c>
      <c r="B21" s="329" t="s">
        <v>369</v>
      </c>
      <c r="C21" s="345">
        <v>0</v>
      </c>
      <c r="D21" s="330">
        <f t="shared" si="0"/>
        <v>0</v>
      </c>
      <c r="E21" s="330">
        <f t="shared" si="1"/>
        <v>0</v>
      </c>
      <c r="F21" s="385"/>
      <c r="G21" s="385"/>
    </row>
    <row r="22" spans="1:7" x14ac:dyDescent="0.25">
      <c r="A22" s="328">
        <v>3.4</v>
      </c>
      <c r="B22" s="329" t="s">
        <v>370</v>
      </c>
      <c r="C22" s="345">
        <v>0</v>
      </c>
      <c r="D22" s="330">
        <f t="shared" si="0"/>
        <v>0</v>
      </c>
      <c r="E22" s="330">
        <f t="shared" si="1"/>
        <v>0</v>
      </c>
      <c r="F22" s="385"/>
      <c r="G22" s="385"/>
    </row>
    <row r="23" spans="1:7" x14ac:dyDescent="0.25">
      <c r="A23" s="328">
        <v>3.5</v>
      </c>
      <c r="B23" s="329" t="s">
        <v>334</v>
      </c>
      <c r="C23" s="345">
        <v>0</v>
      </c>
      <c r="D23" s="330">
        <f t="shared" si="0"/>
        <v>0</v>
      </c>
      <c r="E23" s="330">
        <f t="shared" si="1"/>
        <v>0</v>
      </c>
      <c r="F23" s="385"/>
      <c r="G23" s="385"/>
    </row>
    <row r="24" spans="1:7" x14ac:dyDescent="0.25">
      <c r="A24" s="328">
        <v>3.6</v>
      </c>
      <c r="B24" s="331" t="s">
        <v>371</v>
      </c>
      <c r="C24" s="345">
        <v>0</v>
      </c>
      <c r="D24" s="330">
        <f t="shared" si="0"/>
        <v>0</v>
      </c>
      <c r="E24" s="330">
        <f t="shared" si="1"/>
        <v>0</v>
      </c>
      <c r="F24" s="385"/>
      <c r="G24" s="385"/>
    </row>
    <row r="25" spans="1:7" x14ac:dyDescent="0.25">
      <c r="A25" s="328">
        <v>3.7</v>
      </c>
      <c r="B25" s="331" t="s">
        <v>337</v>
      </c>
      <c r="C25" s="345">
        <v>0</v>
      </c>
      <c r="D25" s="330">
        <f t="shared" si="0"/>
        <v>0</v>
      </c>
      <c r="E25" s="330">
        <f>C25+D25</f>
        <v>0</v>
      </c>
      <c r="F25" s="396"/>
      <c r="G25" s="396"/>
    </row>
    <row r="26" spans="1:7" x14ac:dyDescent="0.25">
      <c r="A26" s="328">
        <v>3.8</v>
      </c>
      <c r="B26" s="331" t="s">
        <v>353</v>
      </c>
      <c r="C26" s="345">
        <v>0</v>
      </c>
      <c r="D26" s="330">
        <f t="shared" si="0"/>
        <v>0</v>
      </c>
      <c r="E26" s="330">
        <f>C26+D26</f>
        <v>0</v>
      </c>
      <c r="F26" s="396"/>
      <c r="G26" s="396"/>
    </row>
    <row r="27" spans="1:7" x14ac:dyDescent="0.25">
      <c r="A27" s="511" t="s">
        <v>372</v>
      </c>
      <c r="B27" s="511"/>
      <c r="C27" s="346">
        <f>C19+C20+C21+C22+C23+C24+C25+C26</f>
        <v>0</v>
      </c>
      <c r="D27" s="332">
        <f>D19+D20+D21+D22+D23+D24+D25+D26</f>
        <v>0</v>
      </c>
      <c r="E27" s="332">
        <f>E19+E20+E21+E22+E23+E24+E25+E26</f>
        <v>0</v>
      </c>
      <c r="F27" s="346">
        <f>F19+F20+F21+F22+F23+F24+F25+F26</f>
        <v>0</v>
      </c>
      <c r="G27" s="346">
        <f>G19+G20+G21+G22+G23+G24+G25+G26</f>
        <v>0</v>
      </c>
    </row>
    <row r="28" spans="1:7" x14ac:dyDescent="0.25">
      <c r="A28" s="512" t="s">
        <v>57</v>
      </c>
      <c r="B28" s="513"/>
      <c r="C28" s="513"/>
      <c r="D28" s="513"/>
      <c r="E28" s="513"/>
      <c r="F28" s="513"/>
      <c r="G28" s="514"/>
    </row>
    <row r="29" spans="1:7" x14ac:dyDescent="0.25">
      <c r="A29" s="328">
        <v>4.0999999999999996</v>
      </c>
      <c r="B29" s="329" t="s">
        <v>59</v>
      </c>
      <c r="C29" s="345">
        <v>0</v>
      </c>
      <c r="D29" s="330">
        <f t="shared" ref="D29:D34" si="2">C29*19%</f>
        <v>0</v>
      </c>
      <c r="E29" s="330">
        <f t="shared" ref="E29:E34" si="3">C29+D29</f>
        <v>0</v>
      </c>
      <c r="F29" s="385"/>
      <c r="G29" s="385"/>
    </row>
    <row r="30" spans="1:7" x14ac:dyDescent="0.25">
      <c r="A30" s="328">
        <v>4.2</v>
      </c>
      <c r="B30" s="329" t="s">
        <v>373</v>
      </c>
      <c r="C30" s="345">
        <v>0</v>
      </c>
      <c r="D30" s="330">
        <f t="shared" si="2"/>
        <v>0</v>
      </c>
      <c r="E30" s="330">
        <f t="shared" si="3"/>
        <v>0</v>
      </c>
      <c r="F30" s="385"/>
      <c r="G30" s="385"/>
    </row>
    <row r="31" spans="1:7" x14ac:dyDescent="0.25">
      <c r="A31" s="328">
        <v>4.3</v>
      </c>
      <c r="B31" s="329" t="s">
        <v>374</v>
      </c>
      <c r="C31" s="345">
        <v>0</v>
      </c>
      <c r="D31" s="330">
        <f t="shared" si="2"/>
        <v>0</v>
      </c>
      <c r="E31" s="330">
        <f t="shared" si="3"/>
        <v>0</v>
      </c>
      <c r="F31" s="385"/>
      <c r="G31" s="385"/>
    </row>
    <row r="32" spans="1:7" ht="24.75" x14ac:dyDescent="0.25">
      <c r="A32" s="328">
        <v>4.4000000000000004</v>
      </c>
      <c r="B32" s="331" t="s">
        <v>375</v>
      </c>
      <c r="C32" s="345">
        <v>0</v>
      </c>
      <c r="D32" s="330">
        <f t="shared" si="2"/>
        <v>0</v>
      </c>
      <c r="E32" s="330">
        <f t="shared" si="3"/>
        <v>0</v>
      </c>
      <c r="F32" s="385"/>
      <c r="G32" s="385"/>
    </row>
    <row r="33" spans="1:8" x14ac:dyDescent="0.25">
      <c r="A33" s="328">
        <v>4.5</v>
      </c>
      <c r="B33" s="331" t="s">
        <v>317</v>
      </c>
      <c r="C33" s="345">
        <v>0</v>
      </c>
      <c r="D33" s="330">
        <f t="shared" si="2"/>
        <v>0</v>
      </c>
      <c r="E33" s="330">
        <f t="shared" si="3"/>
        <v>0</v>
      </c>
      <c r="F33" s="385"/>
      <c r="G33" s="385"/>
    </row>
    <row r="34" spans="1:8" x14ac:dyDescent="0.25">
      <c r="A34" s="328">
        <v>4.5999999999999996</v>
      </c>
      <c r="B34" s="331" t="s">
        <v>62</v>
      </c>
      <c r="C34" s="345">
        <v>0</v>
      </c>
      <c r="D34" s="330">
        <f t="shared" si="2"/>
        <v>0</v>
      </c>
      <c r="E34" s="330">
        <f t="shared" si="3"/>
        <v>0</v>
      </c>
      <c r="F34" s="385"/>
      <c r="G34" s="385"/>
    </row>
    <row r="35" spans="1:8" x14ac:dyDescent="0.25">
      <c r="A35" s="511" t="s">
        <v>376</v>
      </c>
      <c r="B35" s="511"/>
      <c r="C35" s="346">
        <f>SUM(C29:C34)</f>
        <v>0</v>
      </c>
      <c r="D35" s="332">
        <f>SUM(D29:D34)</f>
        <v>0</v>
      </c>
      <c r="E35" s="332">
        <f>SUM(E29:E34)</f>
        <v>0</v>
      </c>
      <c r="F35" s="346">
        <f>SUM(F29:F34)</f>
        <v>0</v>
      </c>
      <c r="G35" s="346">
        <f>SUM(G29:G34)</f>
        <v>0</v>
      </c>
    </row>
    <row r="36" spans="1:8" x14ac:dyDescent="0.25">
      <c r="A36" s="512" t="s">
        <v>377</v>
      </c>
      <c r="B36" s="513"/>
      <c r="C36" s="513"/>
      <c r="D36" s="513"/>
      <c r="E36" s="513"/>
      <c r="F36" s="513"/>
      <c r="G36" s="514"/>
    </row>
    <row r="37" spans="1:8" x14ac:dyDescent="0.25">
      <c r="A37" s="333">
        <v>5.0999999999999996</v>
      </c>
      <c r="B37" s="331" t="s">
        <v>378</v>
      </c>
      <c r="C37" s="346">
        <f>C38+C39</f>
        <v>0</v>
      </c>
      <c r="D37" s="346">
        <f>D38+D39</f>
        <v>0</v>
      </c>
      <c r="E37" s="346">
        <f>E38+E39</f>
        <v>0</v>
      </c>
      <c r="F37" s="346">
        <f>F38+F39</f>
        <v>0</v>
      </c>
      <c r="G37" s="346">
        <f>G38+G39</f>
        <v>0</v>
      </c>
    </row>
    <row r="38" spans="1:8" ht="24.75" x14ac:dyDescent="0.25">
      <c r="A38" s="333" t="s">
        <v>411</v>
      </c>
      <c r="B38" s="331" t="s">
        <v>410</v>
      </c>
      <c r="C38" s="345">
        <v>0</v>
      </c>
      <c r="D38" s="330">
        <f>C38*19%</f>
        <v>0</v>
      </c>
      <c r="E38" s="330">
        <f>C38+D38</f>
        <v>0</v>
      </c>
      <c r="F38" s="396"/>
      <c r="G38" s="396"/>
    </row>
    <row r="39" spans="1:8" x14ac:dyDescent="0.25">
      <c r="A39" s="333" t="s">
        <v>413</v>
      </c>
      <c r="B39" s="329" t="s">
        <v>412</v>
      </c>
      <c r="C39" s="345">
        <v>0</v>
      </c>
      <c r="D39" s="330">
        <f>C39*19%</f>
        <v>0</v>
      </c>
      <c r="E39" s="330">
        <f>C39+D39</f>
        <v>0</v>
      </c>
      <c r="F39" s="396"/>
      <c r="G39" s="396"/>
    </row>
    <row r="40" spans="1:8" x14ac:dyDescent="0.25">
      <c r="A40" s="333">
        <v>5.2</v>
      </c>
      <c r="B40" s="331" t="s">
        <v>379</v>
      </c>
      <c r="C40" s="345">
        <v>0</v>
      </c>
      <c r="D40" s="330">
        <f>C40*19%</f>
        <v>0</v>
      </c>
      <c r="E40" s="330">
        <f>C40+D40</f>
        <v>0</v>
      </c>
      <c r="F40" s="396"/>
      <c r="G40" s="396"/>
    </row>
    <row r="41" spans="1:8" x14ac:dyDescent="0.25">
      <c r="A41" s="333">
        <v>5.3</v>
      </c>
      <c r="B41" s="331" t="s">
        <v>380</v>
      </c>
      <c r="C41" s="345">
        <v>0</v>
      </c>
      <c r="D41" s="330">
        <f>C41*19%</f>
        <v>0</v>
      </c>
      <c r="E41" s="330">
        <f>C41+D41</f>
        <v>0</v>
      </c>
      <c r="F41" s="396"/>
      <c r="G41" s="396"/>
    </row>
    <row r="42" spans="1:8" x14ac:dyDescent="0.25">
      <c r="A42" s="333">
        <v>5.4</v>
      </c>
      <c r="B42" s="331" t="s">
        <v>348</v>
      </c>
      <c r="C42" s="345">
        <v>0</v>
      </c>
      <c r="D42" s="330">
        <f>C42*19%</f>
        <v>0</v>
      </c>
      <c r="E42" s="330">
        <f>C42+D42</f>
        <v>0</v>
      </c>
      <c r="F42" s="396"/>
      <c r="G42" s="396"/>
    </row>
    <row r="43" spans="1:8" x14ac:dyDescent="0.25">
      <c r="A43" s="511" t="s">
        <v>381</v>
      </c>
      <c r="B43" s="511"/>
      <c r="C43" s="346">
        <f>C37+C40+C41+C42</f>
        <v>0</v>
      </c>
      <c r="D43" s="332">
        <f>D37+D40+D41+D42</f>
        <v>0</v>
      </c>
      <c r="E43" s="332">
        <f>E37+E40+E41+E42</f>
        <v>0</v>
      </c>
      <c r="F43" s="346">
        <f>F37+F40+F41+F42</f>
        <v>0</v>
      </c>
      <c r="G43" s="346">
        <f>G37+G40+G41+G42</f>
        <v>0</v>
      </c>
    </row>
    <row r="44" spans="1:8" ht="14.45" customHeight="1" x14ac:dyDescent="0.25">
      <c r="A44" s="515" t="s">
        <v>349</v>
      </c>
      <c r="B44" s="516"/>
      <c r="C44" s="516"/>
      <c r="D44" s="516"/>
      <c r="E44" s="516"/>
      <c r="F44" s="516"/>
      <c r="G44" s="517"/>
    </row>
    <row r="45" spans="1:8" x14ac:dyDescent="0.25">
      <c r="A45" s="328">
        <v>6.1</v>
      </c>
      <c r="B45" s="331" t="s">
        <v>350</v>
      </c>
      <c r="C45" s="384"/>
      <c r="D45" s="330"/>
      <c r="E45" s="330"/>
      <c r="F45" s="381"/>
      <c r="G45" s="324"/>
    </row>
    <row r="46" spans="1:8" x14ac:dyDescent="0.25">
      <c r="A46" s="328">
        <v>6.2</v>
      </c>
      <c r="B46" s="329" t="s">
        <v>352</v>
      </c>
      <c r="C46" s="384"/>
      <c r="D46" s="330"/>
      <c r="E46" s="330"/>
      <c r="F46" s="381"/>
      <c r="G46" s="324"/>
    </row>
    <row r="47" spans="1:8" x14ac:dyDescent="0.25">
      <c r="A47" s="511" t="s">
        <v>382</v>
      </c>
      <c r="B47" s="511"/>
      <c r="C47" s="346">
        <f>SUM(C45:C46)</f>
        <v>0</v>
      </c>
      <c r="D47" s="332">
        <f>SUM(D45:D46)</f>
        <v>0</v>
      </c>
      <c r="E47" s="332">
        <f>SUM(E45:E46)</f>
        <v>0</v>
      </c>
      <c r="F47" s="346">
        <f>SUM(F45:F46)</f>
        <v>0</v>
      </c>
      <c r="G47" s="346">
        <f>SUM(G45:G46)</f>
        <v>0</v>
      </c>
    </row>
    <row r="48" spans="1:8" x14ac:dyDescent="0.25">
      <c r="A48" s="511" t="s">
        <v>78</v>
      </c>
      <c r="B48" s="511"/>
      <c r="C48" s="346">
        <f>C14+C17+C27+C35+C43+C47</f>
        <v>0</v>
      </c>
      <c r="D48" s="332">
        <f>D14+D17+D27+D35+D43+D47</f>
        <v>0</v>
      </c>
      <c r="E48" s="332">
        <f>E14+E17+E27+E35+E43+E47</f>
        <v>0</v>
      </c>
      <c r="F48" s="346">
        <f>F14+F17+F27+F35+F43+F47</f>
        <v>0</v>
      </c>
      <c r="G48" s="346">
        <f>G14+G17+G27+G35+G43+G47</f>
        <v>0</v>
      </c>
      <c r="H48" s="382"/>
    </row>
    <row r="49" spans="1:7" x14ac:dyDescent="0.25">
      <c r="A49" s="511" t="s">
        <v>383</v>
      </c>
      <c r="B49" s="511"/>
      <c r="C49" s="346">
        <f>C11+C12+C13+C17+C29+C30+C38</f>
        <v>0</v>
      </c>
      <c r="D49" s="332">
        <f>D11+D12+D13+D17+D29+D30+D38</f>
        <v>0</v>
      </c>
      <c r="E49" s="332">
        <f>E11+E12+E13+E17+E29+E30+E38</f>
        <v>0</v>
      </c>
      <c r="F49" s="346">
        <f>F11+F12+F13+F17+F29+F30+F38</f>
        <v>0</v>
      </c>
      <c r="G49" s="346">
        <f>G11+G12+G13+G17+G29+G30+G38</f>
        <v>0</v>
      </c>
    </row>
  </sheetData>
  <mergeCells count="17">
    <mergeCell ref="A43:B43"/>
    <mergeCell ref="A44:G44"/>
    <mergeCell ref="A47:B47"/>
    <mergeCell ref="A48:B48"/>
    <mergeCell ref="A49:B49"/>
    <mergeCell ref="A36:G36"/>
    <mergeCell ref="A1:E1"/>
    <mergeCell ref="A6:A7"/>
    <mergeCell ref="B6:B7"/>
    <mergeCell ref="A9:G9"/>
    <mergeCell ref="A14:B14"/>
    <mergeCell ref="A15:G15"/>
    <mergeCell ref="A17:B17"/>
    <mergeCell ref="A18:G18"/>
    <mergeCell ref="A27:B27"/>
    <mergeCell ref="A28:G28"/>
    <mergeCell ref="A35:B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2"/>
  <sheetViews>
    <sheetView workbookViewId="0">
      <selection activeCell="H14" sqref="H14"/>
    </sheetView>
  </sheetViews>
  <sheetFormatPr defaultRowHeight="15" x14ac:dyDescent="0.25"/>
  <cols>
    <col min="2" max="2" width="58.28515625" customWidth="1"/>
    <col min="3" max="3" width="13.5703125" style="341"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18" t="s">
        <v>484</v>
      </c>
      <c r="B1" s="518"/>
      <c r="C1" s="518"/>
      <c r="D1" s="518"/>
      <c r="E1" s="518"/>
    </row>
    <row r="2" spans="1:7" ht="20.25" x14ac:dyDescent="0.3">
      <c r="A2" s="321"/>
      <c r="B2" s="321"/>
      <c r="C2" s="340"/>
      <c r="D2" s="321"/>
      <c r="E2" s="321"/>
    </row>
    <row r="3" spans="1:7" ht="20.25" x14ac:dyDescent="0.3">
      <c r="A3" s="321"/>
      <c r="B3" s="321"/>
      <c r="C3" s="340"/>
      <c r="D3" s="321"/>
      <c r="E3" s="321"/>
    </row>
    <row r="4" spans="1:7" ht="20.25" x14ac:dyDescent="0.3">
      <c r="A4" s="321"/>
      <c r="B4" s="476" t="s">
        <v>505</v>
      </c>
      <c r="C4" s="340"/>
      <c r="D4" s="321"/>
      <c r="E4" s="321"/>
    </row>
    <row r="5" spans="1:7" ht="15.75" thickBot="1" x14ac:dyDescent="0.3"/>
    <row r="6" spans="1:7" ht="30" x14ac:dyDescent="0.25">
      <c r="A6" s="521" t="s">
        <v>354</v>
      </c>
      <c r="B6" s="525" t="s">
        <v>355</v>
      </c>
      <c r="C6" s="342" t="s">
        <v>356</v>
      </c>
      <c r="D6" s="325" t="s">
        <v>357</v>
      </c>
      <c r="E6" s="334" t="s">
        <v>358</v>
      </c>
      <c r="F6" s="335" t="s">
        <v>444</v>
      </c>
      <c r="G6" s="383" t="s">
        <v>445</v>
      </c>
    </row>
    <row r="7" spans="1:7" ht="15.75" thickBot="1" x14ac:dyDescent="0.3">
      <c r="A7" s="522"/>
      <c r="B7" s="526"/>
      <c r="C7" s="343" t="s">
        <v>231</v>
      </c>
      <c r="D7" s="326" t="s">
        <v>231</v>
      </c>
      <c r="E7" s="327" t="s">
        <v>231</v>
      </c>
      <c r="F7" s="327" t="s">
        <v>231</v>
      </c>
      <c r="G7" s="327" t="s">
        <v>231</v>
      </c>
    </row>
    <row r="8" spans="1:7" ht="15.75" thickBot="1" x14ac:dyDescent="0.3">
      <c r="A8" s="336">
        <v>1</v>
      </c>
      <c r="B8" s="337">
        <v>2</v>
      </c>
      <c r="C8" s="344">
        <v>3</v>
      </c>
      <c r="D8" s="337">
        <v>4</v>
      </c>
      <c r="E8" s="337">
        <v>5</v>
      </c>
      <c r="F8" s="338">
        <v>6</v>
      </c>
      <c r="G8" s="339">
        <v>7</v>
      </c>
    </row>
    <row r="9" spans="1:7" x14ac:dyDescent="0.25">
      <c r="A9" s="519" t="s">
        <v>359</v>
      </c>
      <c r="B9" s="520"/>
      <c r="C9" s="520"/>
      <c r="D9" s="520"/>
      <c r="E9" s="520"/>
      <c r="F9" s="520"/>
      <c r="G9" s="520"/>
    </row>
    <row r="10" spans="1:7" x14ac:dyDescent="0.25">
      <c r="A10" s="328">
        <v>1.1000000000000001</v>
      </c>
      <c r="B10" s="329" t="s">
        <v>360</v>
      </c>
      <c r="C10" s="345">
        <v>0</v>
      </c>
      <c r="D10" s="330">
        <f>C10*19%</f>
        <v>0</v>
      </c>
      <c r="E10" s="330">
        <f>C10+D10</f>
        <v>0</v>
      </c>
      <c r="F10" s="386"/>
      <c r="G10" s="386"/>
    </row>
    <row r="11" spans="1:7" x14ac:dyDescent="0.25">
      <c r="A11" s="328">
        <v>1.2</v>
      </c>
      <c r="B11" s="329" t="s">
        <v>41</v>
      </c>
      <c r="C11" s="345">
        <v>0</v>
      </c>
      <c r="D11" s="330">
        <f>C11*19%</f>
        <v>0</v>
      </c>
      <c r="E11" s="330">
        <f>C11+D11</f>
        <v>0</v>
      </c>
      <c r="F11" s="386"/>
      <c r="G11" s="386"/>
    </row>
    <row r="12" spans="1:7" ht="13.9" customHeight="1" x14ac:dyDescent="0.25">
      <c r="A12" s="328">
        <v>1.3</v>
      </c>
      <c r="B12" s="331" t="s">
        <v>361</v>
      </c>
      <c r="C12" s="345">
        <v>0</v>
      </c>
      <c r="D12" s="330">
        <f>C12*19%</f>
        <v>0</v>
      </c>
      <c r="E12" s="330">
        <f>C12+D12</f>
        <v>0</v>
      </c>
      <c r="F12" s="386"/>
      <c r="G12" s="386"/>
    </row>
    <row r="13" spans="1:7" x14ac:dyDescent="0.25">
      <c r="A13" s="328">
        <v>1.4</v>
      </c>
      <c r="B13" s="329" t="s">
        <v>362</v>
      </c>
      <c r="C13" s="345">
        <v>0</v>
      </c>
      <c r="D13" s="330">
        <f>C13*19%</f>
        <v>0</v>
      </c>
      <c r="E13" s="330">
        <f>C13+D13</f>
        <v>0</v>
      </c>
      <c r="F13" s="386"/>
      <c r="G13" s="386"/>
    </row>
    <row r="14" spans="1:7" x14ac:dyDescent="0.25">
      <c r="A14" s="511" t="s">
        <v>363</v>
      </c>
      <c r="B14" s="511"/>
      <c r="C14" s="346">
        <f>SUM(C10:C13)</f>
        <v>0</v>
      </c>
      <c r="D14" s="332">
        <f>SUM(D10:D13)</f>
        <v>0</v>
      </c>
      <c r="E14" s="332">
        <f>SUM(E10:E13)</f>
        <v>0</v>
      </c>
      <c r="F14" s="346">
        <f>SUM(F10:F13)</f>
        <v>0</v>
      </c>
      <c r="G14" s="346">
        <f>SUM(G10:G13)</f>
        <v>0</v>
      </c>
    </row>
    <row r="15" spans="1:7" ht="14.45" customHeight="1" x14ac:dyDescent="0.25">
      <c r="A15" s="515" t="s">
        <v>364</v>
      </c>
      <c r="B15" s="516"/>
      <c r="C15" s="516"/>
      <c r="D15" s="516"/>
      <c r="E15" s="516"/>
      <c r="F15" s="516"/>
      <c r="G15" s="517"/>
    </row>
    <row r="16" spans="1:7" x14ac:dyDescent="0.25">
      <c r="A16" s="328">
        <v>2.1</v>
      </c>
      <c r="B16" s="329" t="s">
        <v>47</v>
      </c>
      <c r="C16" s="345">
        <v>0</v>
      </c>
      <c r="D16" s="330">
        <f>C16*19%</f>
        <v>0</v>
      </c>
      <c r="E16" s="330">
        <f>C16+D16</f>
        <v>0</v>
      </c>
      <c r="F16" s="386"/>
      <c r="G16" s="386"/>
    </row>
    <row r="17" spans="1:7" x14ac:dyDescent="0.25">
      <c r="A17" s="511" t="s">
        <v>365</v>
      </c>
      <c r="B17" s="511"/>
      <c r="C17" s="346">
        <f>SUM(C16:C16)</f>
        <v>0</v>
      </c>
      <c r="D17" s="332">
        <f>SUM(D16:D16)</f>
        <v>0</v>
      </c>
      <c r="E17" s="332">
        <f>SUM(E16:E16)</f>
        <v>0</v>
      </c>
      <c r="F17" s="346">
        <f>SUM(F16:F16)</f>
        <v>0</v>
      </c>
      <c r="G17" s="346">
        <f>SUM(G16:G16)</f>
        <v>0</v>
      </c>
    </row>
    <row r="18" spans="1:7" ht="14.45" customHeight="1" x14ac:dyDescent="0.25">
      <c r="A18" s="515" t="s">
        <v>366</v>
      </c>
      <c r="B18" s="516"/>
      <c r="C18" s="516"/>
      <c r="D18" s="516"/>
      <c r="E18" s="516"/>
      <c r="F18" s="516"/>
      <c r="G18" s="517"/>
    </row>
    <row r="19" spans="1:7" x14ac:dyDescent="0.25">
      <c r="A19" s="328">
        <v>3.1</v>
      </c>
      <c r="B19" s="329" t="s">
        <v>367</v>
      </c>
      <c r="C19" s="345">
        <v>0</v>
      </c>
      <c r="D19" s="330">
        <f t="shared" ref="D19:D26" si="0">C19*19%</f>
        <v>0</v>
      </c>
      <c r="E19" s="330">
        <f t="shared" ref="E19:E26" si="1">C19+D19</f>
        <v>0</v>
      </c>
      <c r="F19" s="386"/>
      <c r="G19" s="386"/>
    </row>
    <row r="20" spans="1:7" ht="24.75" x14ac:dyDescent="0.25">
      <c r="A20" s="328">
        <v>3.2</v>
      </c>
      <c r="B20" s="331" t="s">
        <v>368</v>
      </c>
      <c r="C20" s="345">
        <v>0</v>
      </c>
      <c r="D20" s="330">
        <f t="shared" si="0"/>
        <v>0</v>
      </c>
      <c r="E20" s="330">
        <f t="shared" si="1"/>
        <v>0</v>
      </c>
      <c r="F20" s="386"/>
      <c r="G20" s="386"/>
    </row>
    <row r="21" spans="1:7" x14ac:dyDescent="0.25">
      <c r="A21" s="328">
        <v>3.3</v>
      </c>
      <c r="B21" s="329" t="s">
        <v>369</v>
      </c>
      <c r="C21" s="345">
        <v>0</v>
      </c>
      <c r="D21" s="330">
        <f t="shared" si="0"/>
        <v>0</v>
      </c>
      <c r="E21" s="330">
        <f t="shared" si="1"/>
        <v>0</v>
      </c>
      <c r="F21" s="386"/>
      <c r="G21" s="386"/>
    </row>
    <row r="22" spans="1:7" x14ac:dyDescent="0.25">
      <c r="A22" s="328">
        <v>3.4</v>
      </c>
      <c r="B22" s="329" t="s">
        <v>370</v>
      </c>
      <c r="C22" s="345">
        <v>0</v>
      </c>
      <c r="D22" s="330">
        <f t="shared" si="0"/>
        <v>0</v>
      </c>
      <c r="E22" s="330">
        <f t="shared" si="1"/>
        <v>0</v>
      </c>
      <c r="F22" s="386"/>
      <c r="G22" s="386"/>
    </row>
    <row r="23" spans="1:7" x14ac:dyDescent="0.25">
      <c r="A23" s="328">
        <v>3.5</v>
      </c>
      <c r="B23" s="329" t="s">
        <v>334</v>
      </c>
      <c r="C23" s="345">
        <v>0</v>
      </c>
      <c r="D23" s="330">
        <f t="shared" si="0"/>
        <v>0</v>
      </c>
      <c r="E23" s="330">
        <f t="shared" si="1"/>
        <v>0</v>
      </c>
      <c r="F23" s="386"/>
      <c r="G23" s="386"/>
    </row>
    <row r="24" spans="1:7" x14ac:dyDescent="0.25">
      <c r="A24" s="328">
        <v>3.6</v>
      </c>
      <c r="B24" s="331" t="s">
        <v>371</v>
      </c>
      <c r="C24" s="345">
        <v>0</v>
      </c>
      <c r="D24" s="330">
        <f t="shared" si="0"/>
        <v>0</v>
      </c>
      <c r="E24" s="330">
        <f t="shared" si="1"/>
        <v>0</v>
      </c>
      <c r="F24" s="386"/>
      <c r="G24" s="386"/>
    </row>
    <row r="25" spans="1:7" x14ac:dyDescent="0.25">
      <c r="A25" s="328">
        <v>3.7</v>
      </c>
      <c r="B25" s="331" t="s">
        <v>337</v>
      </c>
      <c r="C25" s="345">
        <v>0</v>
      </c>
      <c r="D25" s="330">
        <f t="shared" si="0"/>
        <v>0</v>
      </c>
      <c r="E25" s="330">
        <f t="shared" si="1"/>
        <v>0</v>
      </c>
      <c r="F25" s="461"/>
      <c r="G25" s="461"/>
    </row>
    <row r="26" spans="1:7" x14ac:dyDescent="0.25">
      <c r="A26" s="328">
        <v>3.8</v>
      </c>
      <c r="B26" s="331" t="s">
        <v>353</v>
      </c>
      <c r="C26" s="345">
        <v>0</v>
      </c>
      <c r="D26" s="330">
        <f t="shared" si="0"/>
        <v>0</v>
      </c>
      <c r="E26" s="330">
        <f t="shared" si="1"/>
        <v>0</v>
      </c>
      <c r="F26" s="461"/>
      <c r="G26" s="461"/>
    </row>
    <row r="27" spans="1:7" x14ac:dyDescent="0.25">
      <c r="A27" s="511" t="s">
        <v>372</v>
      </c>
      <c r="B27" s="511"/>
      <c r="C27" s="346">
        <f>C19+C20+C21+C22+C23+C24+C25+C26</f>
        <v>0</v>
      </c>
      <c r="D27" s="332">
        <f>D19+D20+D21+D22+D23+D24+D25+D26</f>
        <v>0</v>
      </c>
      <c r="E27" s="332">
        <f>E19+E20+E21+E22+E23+E24+E25+E26</f>
        <v>0</v>
      </c>
      <c r="F27" s="346">
        <f>F19+F20+F21+F22+F23+F24+F25+F26</f>
        <v>0</v>
      </c>
      <c r="G27" s="346">
        <f>G19+G20+G21+G22+G23+G24+G25+G26</f>
        <v>0</v>
      </c>
    </row>
    <row r="28" spans="1:7" x14ac:dyDescent="0.25">
      <c r="A28" s="512" t="s">
        <v>496</v>
      </c>
      <c r="B28" s="513"/>
      <c r="C28" s="513"/>
      <c r="D28" s="513"/>
      <c r="E28" s="513"/>
      <c r="F28" s="513"/>
      <c r="G28" s="514"/>
    </row>
    <row r="29" spans="1:7" x14ac:dyDescent="0.25">
      <c r="A29" s="328">
        <v>4.0999999999999996</v>
      </c>
      <c r="B29" s="329" t="s">
        <v>59</v>
      </c>
      <c r="C29" s="345">
        <v>0</v>
      </c>
      <c r="D29" s="330">
        <f t="shared" ref="D29:D34" si="2">C29*19%</f>
        <v>0</v>
      </c>
      <c r="E29" s="330">
        <f t="shared" ref="E29:E34" si="3">C29+D29</f>
        <v>0</v>
      </c>
      <c r="F29" s="385"/>
      <c r="G29" s="385"/>
    </row>
    <row r="30" spans="1:7" x14ac:dyDescent="0.25">
      <c r="A30" s="328">
        <v>4.2</v>
      </c>
      <c r="B30" s="329" t="s">
        <v>373</v>
      </c>
      <c r="C30" s="345">
        <v>0</v>
      </c>
      <c r="D30" s="330">
        <f t="shared" si="2"/>
        <v>0</v>
      </c>
      <c r="E30" s="330">
        <f t="shared" si="3"/>
        <v>0</v>
      </c>
      <c r="F30" s="385"/>
      <c r="G30" s="385"/>
    </row>
    <row r="31" spans="1:7" x14ac:dyDescent="0.25">
      <c r="A31" s="328">
        <v>4.3</v>
      </c>
      <c r="B31" s="329" t="s">
        <v>374</v>
      </c>
      <c r="C31" s="345">
        <v>0</v>
      </c>
      <c r="D31" s="330">
        <f t="shared" si="2"/>
        <v>0</v>
      </c>
      <c r="E31" s="330">
        <f t="shared" si="3"/>
        <v>0</v>
      </c>
      <c r="F31" s="385"/>
      <c r="G31" s="385"/>
    </row>
    <row r="32" spans="1:7" ht="24.75" x14ac:dyDescent="0.25">
      <c r="A32" s="328">
        <v>4.4000000000000004</v>
      </c>
      <c r="B32" s="331" t="s">
        <v>375</v>
      </c>
      <c r="C32" s="345">
        <v>0</v>
      </c>
      <c r="D32" s="330">
        <f t="shared" si="2"/>
        <v>0</v>
      </c>
      <c r="E32" s="330">
        <f t="shared" si="3"/>
        <v>0</v>
      </c>
      <c r="F32" s="385"/>
      <c r="G32" s="385"/>
    </row>
    <row r="33" spans="1:7" x14ac:dyDescent="0.25">
      <c r="A33" s="328">
        <v>4.5</v>
      </c>
      <c r="B33" s="331" t="s">
        <v>317</v>
      </c>
      <c r="C33" s="345">
        <v>0</v>
      </c>
      <c r="D33" s="330">
        <f t="shared" si="2"/>
        <v>0</v>
      </c>
      <c r="E33" s="330">
        <f t="shared" si="3"/>
        <v>0</v>
      </c>
      <c r="F33" s="385"/>
      <c r="G33" s="385"/>
    </row>
    <row r="34" spans="1:7" x14ac:dyDescent="0.25">
      <c r="A34" s="328">
        <v>4.5999999999999996</v>
      </c>
      <c r="B34" s="331" t="s">
        <v>62</v>
      </c>
      <c r="C34" s="345">
        <v>0</v>
      </c>
      <c r="D34" s="330">
        <f t="shared" si="2"/>
        <v>0</v>
      </c>
      <c r="E34" s="330">
        <f t="shared" si="3"/>
        <v>0</v>
      </c>
      <c r="F34" s="385"/>
      <c r="G34" s="385"/>
    </row>
    <row r="35" spans="1:7" x14ac:dyDescent="0.25">
      <c r="A35" s="511" t="s">
        <v>376</v>
      </c>
      <c r="B35" s="511"/>
      <c r="C35" s="346">
        <f>SUM(C29:C34)</f>
        <v>0</v>
      </c>
      <c r="D35" s="332">
        <f>SUM(D29:D34)</f>
        <v>0</v>
      </c>
      <c r="E35" s="332">
        <f>SUM(E29:E34)</f>
        <v>0</v>
      </c>
      <c r="F35" s="346">
        <f>SUM(F29:F34)</f>
        <v>0</v>
      </c>
      <c r="G35" s="346">
        <f>SUM(G29:G34)</f>
        <v>0</v>
      </c>
    </row>
    <row r="36" spans="1:7" x14ac:dyDescent="0.25">
      <c r="A36" s="512" t="s">
        <v>377</v>
      </c>
      <c r="B36" s="513"/>
      <c r="C36" s="513"/>
      <c r="D36" s="513"/>
      <c r="E36" s="513"/>
      <c r="F36" s="513"/>
      <c r="G36" s="514"/>
    </row>
    <row r="37" spans="1:7" x14ac:dyDescent="0.25">
      <c r="A37" s="333">
        <v>5.0999999999999996</v>
      </c>
      <c r="B37" s="331" t="s">
        <v>378</v>
      </c>
      <c r="C37" s="346">
        <f>C38+C39</f>
        <v>0</v>
      </c>
      <c r="D37" s="346">
        <f>D38+D39</f>
        <v>0</v>
      </c>
      <c r="E37" s="346">
        <f>E38+E39</f>
        <v>0</v>
      </c>
      <c r="F37" s="346">
        <f>F38+F39</f>
        <v>0</v>
      </c>
      <c r="G37" s="346">
        <f>G38+G39</f>
        <v>0</v>
      </c>
    </row>
    <row r="38" spans="1:7" ht="24.75" x14ac:dyDescent="0.25">
      <c r="A38" s="333" t="s">
        <v>411</v>
      </c>
      <c r="B38" s="331" t="s">
        <v>410</v>
      </c>
      <c r="C38" s="345">
        <v>0</v>
      </c>
      <c r="D38" s="330">
        <f>C38*19%</f>
        <v>0</v>
      </c>
      <c r="E38" s="330">
        <f>C38+D38</f>
        <v>0</v>
      </c>
      <c r="F38" s="461"/>
      <c r="G38" s="461"/>
    </row>
    <row r="39" spans="1:7" x14ac:dyDescent="0.25">
      <c r="A39" s="333" t="s">
        <v>413</v>
      </c>
      <c r="B39" s="329" t="s">
        <v>412</v>
      </c>
      <c r="C39" s="345">
        <v>0</v>
      </c>
      <c r="D39" s="330">
        <f>C39*19%</f>
        <v>0</v>
      </c>
      <c r="E39" s="330">
        <f>C39+D39</f>
        <v>0</v>
      </c>
      <c r="F39" s="461"/>
      <c r="G39" s="461"/>
    </row>
    <row r="40" spans="1:7" x14ac:dyDescent="0.25">
      <c r="A40" s="333">
        <v>5.2</v>
      </c>
      <c r="B40" s="331" t="s">
        <v>379</v>
      </c>
      <c r="C40" s="345">
        <v>0</v>
      </c>
      <c r="D40" s="330">
        <f>C40*19%</f>
        <v>0</v>
      </c>
      <c r="E40" s="330">
        <f>C40+D40</f>
        <v>0</v>
      </c>
      <c r="F40" s="461"/>
      <c r="G40" s="461"/>
    </row>
    <row r="41" spans="1:7" x14ac:dyDescent="0.25">
      <c r="A41" s="333">
        <v>5.3</v>
      </c>
      <c r="B41" s="331" t="s">
        <v>380</v>
      </c>
      <c r="C41" s="345">
        <v>0</v>
      </c>
      <c r="D41" s="330">
        <f>C41*19%</f>
        <v>0</v>
      </c>
      <c r="E41" s="330">
        <f>C41+D41</f>
        <v>0</v>
      </c>
      <c r="F41" s="461"/>
      <c r="G41" s="461"/>
    </row>
    <row r="42" spans="1:7" x14ac:dyDescent="0.25">
      <c r="A42" s="333">
        <v>5.4</v>
      </c>
      <c r="B42" s="331" t="s">
        <v>348</v>
      </c>
      <c r="C42" s="345">
        <v>0</v>
      </c>
      <c r="D42" s="330">
        <f>C42*19%</f>
        <v>0</v>
      </c>
      <c r="E42" s="330">
        <f>C42+D42</f>
        <v>0</v>
      </c>
      <c r="F42" s="461"/>
      <c r="G42" s="461"/>
    </row>
    <row r="43" spans="1:7" x14ac:dyDescent="0.25">
      <c r="A43" s="511" t="s">
        <v>381</v>
      </c>
      <c r="B43" s="511"/>
      <c r="C43" s="346">
        <f>C37+C40+C41+C42</f>
        <v>0</v>
      </c>
      <c r="D43" s="332">
        <f>D37+D40+D41+D42</f>
        <v>0</v>
      </c>
      <c r="E43" s="332">
        <f>E37+E40+E41+E42</f>
        <v>0</v>
      </c>
      <c r="F43" s="346">
        <f>F37+F40+F41+F42</f>
        <v>0</v>
      </c>
      <c r="G43" s="346">
        <f>G37+G40+G41+G42</f>
        <v>0</v>
      </c>
    </row>
    <row r="44" spans="1:7" ht="14.45" customHeight="1" x14ac:dyDescent="0.25">
      <c r="A44" s="515" t="s">
        <v>349</v>
      </c>
      <c r="B44" s="516"/>
      <c r="C44" s="516"/>
      <c r="D44" s="516"/>
      <c r="E44" s="516"/>
      <c r="F44" s="516"/>
      <c r="G44" s="517"/>
    </row>
    <row r="45" spans="1:7" x14ac:dyDescent="0.25">
      <c r="A45" s="328">
        <v>6.1</v>
      </c>
      <c r="B45" s="331" t="s">
        <v>350</v>
      </c>
      <c r="C45" s="384"/>
      <c r="D45" s="330"/>
      <c r="E45" s="330"/>
      <c r="F45" s="381"/>
      <c r="G45" s="324"/>
    </row>
    <row r="46" spans="1:7" x14ac:dyDescent="0.25">
      <c r="A46" s="328">
        <v>6.2</v>
      </c>
      <c r="B46" s="329" t="s">
        <v>352</v>
      </c>
      <c r="C46" s="384"/>
      <c r="D46" s="330"/>
      <c r="E46" s="330"/>
      <c r="F46" s="381"/>
      <c r="G46" s="324"/>
    </row>
    <row r="47" spans="1:7" x14ac:dyDescent="0.25">
      <c r="A47" s="511" t="s">
        <v>382</v>
      </c>
      <c r="B47" s="511"/>
      <c r="C47" s="346">
        <f>SUM(C45:C46)</f>
        <v>0</v>
      </c>
      <c r="D47" s="332">
        <f>SUM(D45:D46)</f>
        <v>0</v>
      </c>
      <c r="E47" s="332">
        <f>SUM(E45:E46)</f>
        <v>0</v>
      </c>
      <c r="F47" s="346">
        <f>SUM(F45:F46)</f>
        <v>0</v>
      </c>
      <c r="G47" s="346">
        <f>SUM(G45:G46)</f>
        <v>0</v>
      </c>
    </row>
    <row r="48" spans="1:7" ht="14.45" customHeight="1" x14ac:dyDescent="0.25">
      <c r="A48" s="511" t="s">
        <v>78</v>
      </c>
      <c r="B48" s="511"/>
      <c r="C48" s="346">
        <f>C14+C17+C27+C35+C43+C47</f>
        <v>0</v>
      </c>
      <c r="D48" s="332">
        <f>D14+D17+D27+D35+D43+D47</f>
        <v>0</v>
      </c>
      <c r="E48" s="332">
        <f>E14+E17+E27+E35+E43+E47</f>
        <v>0</v>
      </c>
      <c r="F48" s="346">
        <f>F14+F17+F27+F35+F43+F47</f>
        <v>0</v>
      </c>
      <c r="G48" s="346">
        <f>G14+G17+G27+G35+G43+G47</f>
        <v>0</v>
      </c>
    </row>
    <row r="49" spans="1:8" x14ac:dyDescent="0.25">
      <c r="A49" s="511" t="s">
        <v>383</v>
      </c>
      <c r="B49" s="511"/>
      <c r="C49" s="346">
        <f>C11+C12+C13+C17+C29+C30+C38</f>
        <v>0</v>
      </c>
      <c r="D49" s="332">
        <f>D11+D12+D13+D17+D29+D30+D38</f>
        <v>0</v>
      </c>
      <c r="E49" s="332">
        <f>E11+E12+E13+E17+E29+E30+E38</f>
        <v>0</v>
      </c>
      <c r="F49" s="346">
        <f>F11+F12+F13+F17+F29+F30+F38</f>
        <v>0</v>
      </c>
      <c r="G49" s="346">
        <f>G11+G12+G13+G17+G29+G30+G38</f>
        <v>0</v>
      </c>
    </row>
    <row r="52" spans="1:8" x14ac:dyDescent="0.25">
      <c r="H52" s="382"/>
    </row>
  </sheetData>
  <mergeCells count="17">
    <mergeCell ref="A44:G44"/>
    <mergeCell ref="A48:B48"/>
    <mergeCell ref="A49:B49"/>
    <mergeCell ref="A47:B47"/>
    <mergeCell ref="A27:B27"/>
    <mergeCell ref="A28:G28"/>
    <mergeCell ref="A35:B35"/>
    <mergeCell ref="A36:G36"/>
    <mergeCell ref="A43:B43"/>
    <mergeCell ref="A17:B17"/>
    <mergeCell ref="A18:G18"/>
    <mergeCell ref="A1:E1"/>
    <mergeCell ref="A6:A7"/>
    <mergeCell ref="B6:B7"/>
    <mergeCell ref="A9:G9"/>
    <mergeCell ref="A14:B14"/>
    <mergeCell ref="A15:G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8"/>
  <sheetViews>
    <sheetView workbookViewId="0">
      <selection activeCell="H21" sqref="H21"/>
    </sheetView>
  </sheetViews>
  <sheetFormatPr defaultRowHeight="15" x14ac:dyDescent="0.25"/>
  <cols>
    <col min="2" max="2" width="58.28515625" customWidth="1"/>
    <col min="3" max="3" width="13.5703125" style="341"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527" t="s">
        <v>485</v>
      </c>
      <c r="B1" s="527"/>
      <c r="C1" s="527"/>
      <c r="D1" s="527"/>
      <c r="E1" s="527"/>
    </row>
    <row r="2" spans="1:7" ht="20.25" x14ac:dyDescent="0.3">
      <c r="A2" s="321"/>
      <c r="B2" s="321"/>
      <c r="C2" s="340"/>
      <c r="D2" s="321"/>
      <c r="E2" s="321"/>
    </row>
    <row r="3" spans="1:7" ht="20.25" x14ac:dyDescent="0.3">
      <c r="A3" s="321"/>
      <c r="B3" s="476" t="s">
        <v>505</v>
      </c>
      <c r="C3" s="340"/>
      <c r="D3" s="321"/>
      <c r="E3" s="321"/>
    </row>
    <row r="4" spans="1:7" ht="20.25" x14ac:dyDescent="0.3">
      <c r="A4" s="321"/>
      <c r="B4" s="321"/>
      <c r="C4" s="340"/>
      <c r="D4" s="321"/>
      <c r="E4" s="321"/>
    </row>
    <row r="5" spans="1:7" ht="15.75" thickBot="1" x14ac:dyDescent="0.3"/>
    <row r="6" spans="1:7" ht="30" x14ac:dyDescent="0.25">
      <c r="A6" s="521" t="s">
        <v>354</v>
      </c>
      <c r="B6" s="525" t="s">
        <v>355</v>
      </c>
      <c r="C6" s="342" t="s">
        <v>356</v>
      </c>
      <c r="D6" s="325" t="s">
        <v>357</v>
      </c>
      <c r="E6" s="334" t="s">
        <v>358</v>
      </c>
      <c r="F6" s="335" t="s">
        <v>444</v>
      </c>
      <c r="G6" s="383" t="s">
        <v>445</v>
      </c>
    </row>
    <row r="7" spans="1:7" ht="15.75" thickBot="1" x14ac:dyDescent="0.3">
      <c r="A7" s="522"/>
      <c r="B7" s="526"/>
      <c r="C7" s="343" t="s">
        <v>231</v>
      </c>
      <c r="D7" s="326" t="s">
        <v>231</v>
      </c>
      <c r="E7" s="327" t="s">
        <v>231</v>
      </c>
      <c r="F7" s="327" t="s">
        <v>231</v>
      </c>
      <c r="G7" s="327" t="s">
        <v>231</v>
      </c>
    </row>
    <row r="8" spans="1:7" ht="15.75" thickBot="1" x14ac:dyDescent="0.3">
      <c r="A8" s="336">
        <v>1</v>
      </c>
      <c r="B8" s="337">
        <v>2</v>
      </c>
      <c r="C8" s="344">
        <v>3</v>
      </c>
      <c r="D8" s="337">
        <v>4</v>
      </c>
      <c r="E8" s="337">
        <v>5</v>
      </c>
      <c r="F8" s="338">
        <v>6</v>
      </c>
      <c r="G8" s="339">
        <v>7</v>
      </c>
    </row>
    <row r="9" spans="1:7" x14ac:dyDescent="0.25">
      <c r="A9" s="519" t="s">
        <v>359</v>
      </c>
      <c r="B9" s="520"/>
      <c r="C9" s="520"/>
      <c r="D9" s="520"/>
      <c r="E9" s="520"/>
      <c r="F9" s="520"/>
      <c r="G9" s="520"/>
    </row>
    <row r="10" spans="1:7" x14ac:dyDescent="0.25">
      <c r="A10" s="328">
        <v>1.1000000000000001</v>
      </c>
      <c r="B10" s="329" t="s">
        <v>360</v>
      </c>
      <c r="C10" s="345">
        <v>0</v>
      </c>
      <c r="D10" s="330">
        <f t="shared" ref="D10:D13" si="0">C10*19%</f>
        <v>0</v>
      </c>
      <c r="E10" s="330">
        <f t="shared" ref="E10:E13" si="1">C10+D10</f>
        <v>0</v>
      </c>
      <c r="F10" s="385"/>
      <c r="G10" s="385"/>
    </row>
    <row r="11" spans="1:7" x14ac:dyDescent="0.25">
      <c r="A11" s="328">
        <v>1.2</v>
      </c>
      <c r="B11" s="329" t="s">
        <v>41</v>
      </c>
      <c r="C11" s="345">
        <v>0</v>
      </c>
      <c r="D11" s="330">
        <f t="shared" si="0"/>
        <v>0</v>
      </c>
      <c r="E11" s="330">
        <f t="shared" si="1"/>
        <v>0</v>
      </c>
      <c r="F11" s="385"/>
      <c r="G11" s="385"/>
    </row>
    <row r="12" spans="1:7" ht="13.9" customHeight="1" x14ac:dyDescent="0.25">
      <c r="A12" s="328">
        <v>1.3</v>
      </c>
      <c r="B12" s="331" t="s">
        <v>361</v>
      </c>
      <c r="C12" s="345">
        <v>0</v>
      </c>
      <c r="D12" s="330">
        <f t="shared" si="0"/>
        <v>0</v>
      </c>
      <c r="E12" s="330">
        <f t="shared" si="1"/>
        <v>0</v>
      </c>
      <c r="F12" s="385"/>
      <c r="G12" s="385"/>
    </row>
    <row r="13" spans="1:7" x14ac:dyDescent="0.25">
      <c r="A13" s="328">
        <v>1.4</v>
      </c>
      <c r="B13" s="329" t="s">
        <v>362</v>
      </c>
      <c r="C13" s="345">
        <v>0</v>
      </c>
      <c r="D13" s="330">
        <f t="shared" si="0"/>
        <v>0</v>
      </c>
      <c r="E13" s="330">
        <f t="shared" si="1"/>
        <v>0</v>
      </c>
      <c r="F13" s="385"/>
      <c r="G13" s="385"/>
    </row>
    <row r="14" spans="1:7" x14ac:dyDescent="0.25">
      <c r="A14" s="528" t="s">
        <v>363</v>
      </c>
      <c r="B14" s="529"/>
      <c r="C14" s="346">
        <f>SUM(C10:C13)</f>
        <v>0</v>
      </c>
      <c r="D14" s="332">
        <f t="shared" ref="D14:E14" si="2">SUM(D10:D13)</f>
        <v>0</v>
      </c>
      <c r="E14" s="332">
        <f t="shared" si="2"/>
        <v>0</v>
      </c>
      <c r="F14" s="346">
        <f>SUM(F10:F13)</f>
        <v>0</v>
      </c>
      <c r="G14" s="346">
        <f>SUM(G10:G13)</f>
        <v>0</v>
      </c>
    </row>
    <row r="15" spans="1:7" ht="14.45" customHeight="1" x14ac:dyDescent="0.25">
      <c r="A15" s="515" t="s">
        <v>364</v>
      </c>
      <c r="B15" s="516"/>
      <c r="C15" s="516"/>
      <c r="D15" s="516"/>
      <c r="E15" s="516"/>
      <c r="F15" s="516"/>
      <c r="G15" s="517"/>
    </row>
    <row r="16" spans="1:7" x14ac:dyDescent="0.25">
      <c r="A16" s="328">
        <v>2.1</v>
      </c>
      <c r="B16" s="329" t="s">
        <v>47</v>
      </c>
      <c r="C16" s="345">
        <v>0</v>
      </c>
      <c r="D16" s="330">
        <f>C16*19%</f>
        <v>0</v>
      </c>
      <c r="E16" s="330">
        <f>C16+D16</f>
        <v>0</v>
      </c>
      <c r="F16" s="386"/>
      <c r="G16" s="386"/>
    </row>
    <row r="17" spans="1:7" x14ac:dyDescent="0.25">
      <c r="A17" s="528" t="s">
        <v>365</v>
      </c>
      <c r="B17" s="529"/>
      <c r="C17" s="346">
        <f>SUM(C16:C16)</f>
        <v>0</v>
      </c>
      <c r="D17" s="332">
        <f>SUM(D16:D16)</f>
        <v>0</v>
      </c>
      <c r="E17" s="332">
        <f>SUM(E16:E16)</f>
        <v>0</v>
      </c>
      <c r="F17" s="346">
        <f>SUM(F16:F16)</f>
        <v>0</v>
      </c>
      <c r="G17" s="346">
        <f>SUM(G16:G16)</f>
        <v>0</v>
      </c>
    </row>
    <row r="18" spans="1:7" ht="14.45" customHeight="1" x14ac:dyDescent="0.25">
      <c r="A18" s="515" t="s">
        <v>366</v>
      </c>
      <c r="B18" s="516"/>
      <c r="C18" s="516"/>
      <c r="D18" s="516"/>
      <c r="E18" s="516"/>
      <c r="F18" s="516"/>
      <c r="G18" s="517"/>
    </row>
    <row r="19" spans="1:7" x14ac:dyDescent="0.25">
      <c r="A19" s="328">
        <v>3.1</v>
      </c>
      <c r="B19" s="329" t="s">
        <v>367</v>
      </c>
      <c r="C19" s="345">
        <v>0</v>
      </c>
      <c r="D19" s="330">
        <f t="shared" ref="D19:D26" si="3">C19*19%</f>
        <v>0</v>
      </c>
      <c r="E19" s="330">
        <f t="shared" ref="E19:E26" si="4">C19+D19</f>
        <v>0</v>
      </c>
      <c r="F19" s="385"/>
      <c r="G19" s="385"/>
    </row>
    <row r="20" spans="1:7" ht="24.75" x14ac:dyDescent="0.25">
      <c r="A20" s="328">
        <v>3.2</v>
      </c>
      <c r="B20" s="331" t="s">
        <v>368</v>
      </c>
      <c r="C20" s="345">
        <v>0</v>
      </c>
      <c r="D20" s="330">
        <f t="shared" si="3"/>
        <v>0</v>
      </c>
      <c r="E20" s="330">
        <f t="shared" si="4"/>
        <v>0</v>
      </c>
      <c r="F20" s="385"/>
      <c r="G20" s="385"/>
    </row>
    <row r="21" spans="1:7" x14ac:dyDescent="0.25">
      <c r="A21" s="328">
        <v>3.3</v>
      </c>
      <c r="B21" s="329" t="s">
        <v>369</v>
      </c>
      <c r="C21" s="345">
        <v>0</v>
      </c>
      <c r="D21" s="330">
        <f t="shared" si="3"/>
        <v>0</v>
      </c>
      <c r="E21" s="330">
        <f t="shared" si="4"/>
        <v>0</v>
      </c>
      <c r="F21" s="385"/>
      <c r="G21" s="385"/>
    </row>
    <row r="22" spans="1:7" x14ac:dyDescent="0.25">
      <c r="A22" s="328">
        <v>3.4</v>
      </c>
      <c r="B22" s="329" t="s">
        <v>370</v>
      </c>
      <c r="C22" s="345">
        <v>0</v>
      </c>
      <c r="D22" s="330">
        <f t="shared" si="3"/>
        <v>0</v>
      </c>
      <c r="E22" s="330">
        <f t="shared" si="4"/>
        <v>0</v>
      </c>
      <c r="F22" s="385"/>
      <c r="G22" s="385"/>
    </row>
    <row r="23" spans="1:7" x14ac:dyDescent="0.25">
      <c r="A23" s="328">
        <v>3.5</v>
      </c>
      <c r="B23" s="329" t="s">
        <v>334</v>
      </c>
      <c r="C23" s="345">
        <v>0</v>
      </c>
      <c r="D23" s="330">
        <f t="shared" si="3"/>
        <v>0</v>
      </c>
      <c r="E23" s="330">
        <f t="shared" si="4"/>
        <v>0</v>
      </c>
      <c r="F23" s="385"/>
      <c r="G23" s="385"/>
    </row>
    <row r="24" spans="1:7" x14ac:dyDescent="0.25">
      <c r="A24" s="328">
        <v>3.6</v>
      </c>
      <c r="B24" s="331" t="s">
        <v>371</v>
      </c>
      <c r="C24" s="345">
        <v>0</v>
      </c>
      <c r="D24" s="330">
        <f t="shared" si="3"/>
        <v>0</v>
      </c>
      <c r="E24" s="330">
        <f t="shared" si="4"/>
        <v>0</v>
      </c>
      <c r="F24" s="385"/>
      <c r="G24" s="385"/>
    </row>
    <row r="25" spans="1:7" x14ac:dyDescent="0.25">
      <c r="A25" s="328">
        <v>3.7</v>
      </c>
      <c r="B25" s="331" t="s">
        <v>337</v>
      </c>
      <c r="C25" s="345">
        <v>0</v>
      </c>
      <c r="D25" s="330">
        <f t="shared" si="3"/>
        <v>0</v>
      </c>
      <c r="E25" s="330">
        <f t="shared" si="4"/>
        <v>0</v>
      </c>
      <c r="F25" s="396"/>
      <c r="G25" s="396"/>
    </row>
    <row r="26" spans="1:7" x14ac:dyDescent="0.25">
      <c r="A26" s="328">
        <v>3.8</v>
      </c>
      <c r="B26" s="331" t="s">
        <v>353</v>
      </c>
      <c r="C26" s="345">
        <v>0</v>
      </c>
      <c r="D26" s="330">
        <f t="shared" si="3"/>
        <v>0</v>
      </c>
      <c r="E26" s="330">
        <f t="shared" si="4"/>
        <v>0</v>
      </c>
      <c r="F26" s="396"/>
      <c r="G26" s="396"/>
    </row>
    <row r="27" spans="1:7" x14ac:dyDescent="0.25">
      <c r="A27" s="528" t="s">
        <v>372</v>
      </c>
      <c r="B27" s="529"/>
      <c r="C27" s="346">
        <f>C19+C20+C21+C22+C23+C24+C25+C26</f>
        <v>0</v>
      </c>
      <c r="D27" s="332">
        <f>D19+D20+D21+D22+D23+D24+D25+D26</f>
        <v>0</v>
      </c>
      <c r="E27" s="332">
        <f>E19+E20+E21+E22+E23+E24+E25+E26</f>
        <v>0</v>
      </c>
      <c r="F27" s="346">
        <f>F19+F20+F21+F22+F23+F24+F25+F26</f>
        <v>0</v>
      </c>
      <c r="G27" s="346">
        <f>G19+G20+G21+G22+G23+G24+G25+G26</f>
        <v>0</v>
      </c>
    </row>
    <row r="28" spans="1:7" x14ac:dyDescent="0.25">
      <c r="A28" s="512" t="s">
        <v>57</v>
      </c>
      <c r="B28" s="513"/>
      <c r="C28" s="513"/>
      <c r="D28" s="513"/>
      <c r="E28" s="513"/>
      <c r="F28" s="513"/>
      <c r="G28" s="514"/>
    </row>
    <row r="29" spans="1:7" x14ac:dyDescent="0.25">
      <c r="A29" s="328">
        <v>4.0999999999999996</v>
      </c>
      <c r="B29" s="329" t="s">
        <v>59</v>
      </c>
      <c r="C29" s="345">
        <v>0</v>
      </c>
      <c r="D29" s="330">
        <f>C29*19%</f>
        <v>0</v>
      </c>
      <c r="E29" s="330">
        <f>C29+D29</f>
        <v>0</v>
      </c>
      <c r="F29" s="385"/>
      <c r="G29" s="385"/>
    </row>
    <row r="30" spans="1:7" x14ac:dyDescent="0.25">
      <c r="A30" s="328">
        <v>4.2</v>
      </c>
      <c r="B30" s="329" t="s">
        <v>373</v>
      </c>
      <c r="C30" s="345">
        <v>0</v>
      </c>
      <c r="D30" s="330">
        <f t="shared" ref="D30:D34" si="5">C30*19%</f>
        <v>0</v>
      </c>
      <c r="E30" s="330">
        <f t="shared" ref="E30:E34" si="6">C30+D30</f>
        <v>0</v>
      </c>
      <c r="F30" s="385"/>
      <c r="G30" s="385"/>
    </row>
    <row r="31" spans="1:7" x14ac:dyDescent="0.25">
      <c r="A31" s="328">
        <v>4.3</v>
      </c>
      <c r="B31" s="329" t="s">
        <v>374</v>
      </c>
      <c r="C31" s="345">
        <v>0</v>
      </c>
      <c r="D31" s="330">
        <f t="shared" si="5"/>
        <v>0</v>
      </c>
      <c r="E31" s="330">
        <f t="shared" si="6"/>
        <v>0</v>
      </c>
      <c r="F31" s="385"/>
      <c r="G31" s="385"/>
    </row>
    <row r="32" spans="1:7" ht="24.75" x14ac:dyDescent="0.25">
      <c r="A32" s="328">
        <v>4.4000000000000004</v>
      </c>
      <c r="B32" s="331" t="s">
        <v>375</v>
      </c>
      <c r="C32" s="345">
        <v>0</v>
      </c>
      <c r="D32" s="330">
        <f t="shared" si="5"/>
        <v>0</v>
      </c>
      <c r="E32" s="330">
        <f t="shared" si="6"/>
        <v>0</v>
      </c>
      <c r="F32" s="385"/>
      <c r="G32" s="385"/>
    </row>
    <row r="33" spans="1:7" x14ac:dyDescent="0.25">
      <c r="A33" s="328">
        <v>4.5</v>
      </c>
      <c r="B33" s="331" t="s">
        <v>317</v>
      </c>
      <c r="C33" s="345">
        <v>0</v>
      </c>
      <c r="D33" s="330">
        <f t="shared" si="5"/>
        <v>0</v>
      </c>
      <c r="E33" s="330">
        <f t="shared" si="6"/>
        <v>0</v>
      </c>
      <c r="F33" s="385"/>
      <c r="G33" s="385"/>
    </row>
    <row r="34" spans="1:7" x14ac:dyDescent="0.25">
      <c r="A34" s="328">
        <v>4.5999999999999996</v>
      </c>
      <c r="B34" s="331" t="s">
        <v>62</v>
      </c>
      <c r="C34" s="345">
        <v>0</v>
      </c>
      <c r="D34" s="330">
        <f t="shared" si="5"/>
        <v>0</v>
      </c>
      <c r="E34" s="330">
        <f t="shared" si="6"/>
        <v>0</v>
      </c>
      <c r="F34" s="385"/>
      <c r="G34" s="385"/>
    </row>
    <row r="35" spans="1:7" x14ac:dyDescent="0.25">
      <c r="A35" s="528" t="s">
        <v>376</v>
      </c>
      <c r="B35" s="529"/>
      <c r="C35" s="346">
        <f>SUM(C29:C34)</f>
        <v>0</v>
      </c>
      <c r="D35" s="332">
        <f t="shared" ref="D35:G35" si="7">SUM(D29:D34)</f>
        <v>0</v>
      </c>
      <c r="E35" s="332">
        <f t="shared" si="7"/>
        <v>0</v>
      </c>
      <c r="F35" s="346">
        <f t="shared" si="7"/>
        <v>0</v>
      </c>
      <c r="G35" s="346">
        <f t="shared" si="7"/>
        <v>0</v>
      </c>
    </row>
    <row r="36" spans="1:7" x14ac:dyDescent="0.25">
      <c r="A36" s="512" t="s">
        <v>377</v>
      </c>
      <c r="B36" s="513"/>
      <c r="C36" s="513"/>
      <c r="D36" s="513"/>
      <c r="E36" s="513"/>
      <c r="F36" s="513"/>
      <c r="G36" s="514"/>
    </row>
    <row r="37" spans="1:7" x14ac:dyDescent="0.25">
      <c r="A37" s="333">
        <v>5.0999999999999996</v>
      </c>
      <c r="B37" s="331" t="s">
        <v>378</v>
      </c>
      <c r="C37" s="346">
        <f>C38+C39</f>
        <v>0</v>
      </c>
      <c r="D37" s="346">
        <f t="shared" ref="D37:G37" si="8">D38+D39</f>
        <v>0</v>
      </c>
      <c r="E37" s="346">
        <f t="shared" si="8"/>
        <v>0</v>
      </c>
      <c r="F37" s="346">
        <f t="shared" si="8"/>
        <v>0</v>
      </c>
      <c r="G37" s="346">
        <f t="shared" si="8"/>
        <v>0</v>
      </c>
    </row>
    <row r="38" spans="1:7" ht="24.75" x14ac:dyDescent="0.25">
      <c r="A38" s="333" t="s">
        <v>411</v>
      </c>
      <c r="B38" s="331" t="s">
        <v>410</v>
      </c>
      <c r="C38" s="345">
        <v>0</v>
      </c>
      <c r="D38" s="330">
        <f t="shared" ref="D38:D42" si="9">C38*19%</f>
        <v>0</v>
      </c>
      <c r="E38" s="330">
        <f t="shared" ref="E38:E42" si="10">C38+D38</f>
        <v>0</v>
      </c>
      <c r="F38" s="396"/>
      <c r="G38" s="396"/>
    </row>
    <row r="39" spans="1:7" x14ac:dyDescent="0.25">
      <c r="A39" s="333" t="s">
        <v>413</v>
      </c>
      <c r="B39" s="329" t="s">
        <v>412</v>
      </c>
      <c r="C39" s="345">
        <v>0</v>
      </c>
      <c r="D39" s="330">
        <f t="shared" si="9"/>
        <v>0</v>
      </c>
      <c r="E39" s="330">
        <f t="shared" si="10"/>
        <v>0</v>
      </c>
      <c r="F39" s="396"/>
      <c r="G39" s="396"/>
    </row>
    <row r="40" spans="1:7" x14ac:dyDescent="0.25">
      <c r="A40" s="333">
        <v>5.2</v>
      </c>
      <c r="B40" s="331" t="s">
        <v>379</v>
      </c>
      <c r="C40" s="345">
        <v>0</v>
      </c>
      <c r="D40" s="330">
        <f t="shared" si="9"/>
        <v>0</v>
      </c>
      <c r="E40" s="330">
        <f t="shared" si="10"/>
        <v>0</v>
      </c>
      <c r="F40" s="396"/>
      <c r="G40" s="396"/>
    </row>
    <row r="41" spans="1:7" x14ac:dyDescent="0.25">
      <c r="A41" s="333">
        <v>5.3</v>
      </c>
      <c r="B41" s="331" t="s">
        <v>380</v>
      </c>
      <c r="C41" s="345">
        <v>0</v>
      </c>
      <c r="D41" s="330">
        <f t="shared" si="9"/>
        <v>0</v>
      </c>
      <c r="E41" s="330">
        <f t="shared" si="10"/>
        <v>0</v>
      </c>
      <c r="F41" s="396"/>
      <c r="G41" s="396"/>
    </row>
    <row r="42" spans="1:7" x14ac:dyDescent="0.25">
      <c r="A42" s="333">
        <v>5.4</v>
      </c>
      <c r="B42" s="331" t="s">
        <v>348</v>
      </c>
      <c r="C42" s="345">
        <v>0</v>
      </c>
      <c r="D42" s="330">
        <f t="shared" si="9"/>
        <v>0</v>
      </c>
      <c r="E42" s="330">
        <f t="shared" si="10"/>
        <v>0</v>
      </c>
      <c r="F42" s="396"/>
      <c r="G42" s="396"/>
    </row>
    <row r="43" spans="1:7" x14ac:dyDescent="0.25">
      <c r="A43" s="528" t="s">
        <v>381</v>
      </c>
      <c r="B43" s="529"/>
      <c r="C43" s="346">
        <f>C37+C40+C41+C42</f>
        <v>0</v>
      </c>
      <c r="D43" s="332">
        <f>D37+D40+D41+D42</f>
        <v>0</v>
      </c>
      <c r="E43" s="332">
        <f>E37+E40+E41+E42</f>
        <v>0</v>
      </c>
      <c r="F43" s="346">
        <f>F37+F40+F41+F42</f>
        <v>0</v>
      </c>
      <c r="G43" s="346">
        <f>G37+G40+G41+G42</f>
        <v>0</v>
      </c>
    </row>
    <row r="44" spans="1:7" ht="14.45" customHeight="1" x14ac:dyDescent="0.25">
      <c r="A44" s="515" t="s">
        <v>349</v>
      </c>
      <c r="B44" s="516"/>
      <c r="C44" s="516"/>
      <c r="D44" s="516"/>
      <c r="E44" s="516"/>
      <c r="F44" s="516"/>
      <c r="G44" s="517"/>
    </row>
    <row r="45" spans="1:7" x14ac:dyDescent="0.25">
      <c r="A45" s="328">
        <v>6.1</v>
      </c>
      <c r="B45" s="331" t="s">
        <v>350</v>
      </c>
      <c r="C45" s="384"/>
      <c r="D45" s="330"/>
      <c r="E45" s="330"/>
      <c r="F45" s="381"/>
      <c r="G45" s="324"/>
    </row>
    <row r="46" spans="1:7" x14ac:dyDescent="0.25">
      <c r="A46" s="328">
        <v>6.2</v>
      </c>
      <c r="B46" s="329" t="s">
        <v>352</v>
      </c>
      <c r="C46" s="384"/>
      <c r="D46" s="330"/>
      <c r="E46" s="330"/>
      <c r="F46" s="381"/>
      <c r="G46" s="324"/>
    </row>
    <row r="47" spans="1:7" x14ac:dyDescent="0.25">
      <c r="A47" s="528" t="s">
        <v>382</v>
      </c>
      <c r="B47" s="529"/>
      <c r="C47" s="346">
        <f>SUM(C45:C46)</f>
        <v>0</v>
      </c>
      <c r="D47" s="332">
        <f t="shared" ref="D47:E47" si="11">SUM(D45:D46)</f>
        <v>0</v>
      </c>
      <c r="E47" s="332">
        <f t="shared" si="11"/>
        <v>0</v>
      </c>
      <c r="F47" s="346">
        <f>SUM(F45:F46)</f>
        <v>0</v>
      </c>
      <c r="G47" s="346">
        <f>SUM(G45:G46)</f>
        <v>0</v>
      </c>
    </row>
    <row r="48" spans="1:7" ht="14.45" customHeight="1" x14ac:dyDescent="0.25">
      <c r="A48" s="528" t="s">
        <v>78</v>
      </c>
      <c r="B48" s="529"/>
      <c r="C48" s="346">
        <f>C14+C17+C27+C35+C43+C47</f>
        <v>0</v>
      </c>
      <c r="D48" s="332">
        <f>D14+D17+D27+D35+D43+D47</f>
        <v>0</v>
      </c>
      <c r="E48" s="332">
        <f>E14+E17+E27+E35+E43+E47</f>
        <v>0</v>
      </c>
      <c r="F48" s="346">
        <f>F14+F17+F27+F35+F43+F47</f>
        <v>0</v>
      </c>
      <c r="G48" s="346">
        <f>G14+G17+G27+G35+G43+G47</f>
        <v>0</v>
      </c>
    </row>
    <row r="49" spans="1:7" x14ac:dyDescent="0.25">
      <c r="A49" s="528" t="s">
        <v>383</v>
      </c>
      <c r="B49" s="529"/>
      <c r="C49" s="346">
        <f>C11+C12+C13+C17+C29+C30+C38</f>
        <v>0</v>
      </c>
      <c r="D49" s="332">
        <f>D11+D12+D13+D17+D29+D30+D38</f>
        <v>0</v>
      </c>
      <c r="E49" s="332">
        <f>E11+E12+E13+E17+E29+E30+E38</f>
        <v>0</v>
      </c>
      <c r="F49" s="346">
        <f>F11+F12+F13+F17+F29+F30+F38</f>
        <v>0</v>
      </c>
      <c r="G49" s="346">
        <f>G11+G12+G13+G17+G29+G30+G38</f>
        <v>0</v>
      </c>
    </row>
    <row r="64" spans="1:7" ht="14.45" customHeight="1" x14ac:dyDescent="0.25"/>
    <row r="68" spans="8:8" x14ac:dyDescent="0.25">
      <c r="H68" s="382"/>
    </row>
  </sheetData>
  <mergeCells count="17">
    <mergeCell ref="A44:G44"/>
    <mergeCell ref="A47:B47"/>
    <mergeCell ref="A48:B48"/>
    <mergeCell ref="A49:B49"/>
    <mergeCell ref="A17:B17"/>
    <mergeCell ref="A18:G18"/>
    <mergeCell ref="A27:B27"/>
    <mergeCell ref="A28:G28"/>
    <mergeCell ref="A35:B35"/>
    <mergeCell ref="A36:G36"/>
    <mergeCell ref="A43:B43"/>
    <mergeCell ref="A15:G15"/>
    <mergeCell ref="A1:E1"/>
    <mergeCell ref="A6:A7"/>
    <mergeCell ref="B6:B7"/>
    <mergeCell ref="A9:G9"/>
    <mergeCell ref="A14:B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1:S116"/>
  <sheetViews>
    <sheetView workbookViewId="0">
      <selection activeCell="B60" sqref="B60"/>
    </sheetView>
  </sheetViews>
  <sheetFormatPr defaultColWidth="8.85546875" defaultRowHeight="15" x14ac:dyDescent="0.25"/>
  <cols>
    <col min="1" max="1" width="6.42578125" style="36" customWidth="1"/>
    <col min="2" max="2" width="66.5703125" style="127" customWidth="1"/>
    <col min="3" max="3" width="15" style="39" customWidth="1"/>
    <col min="4" max="4" width="15" style="85" customWidth="1"/>
    <col min="5" max="5" width="15" style="39" hidden="1" customWidth="1"/>
    <col min="6" max="9" width="15" style="39" customWidth="1"/>
    <col min="10" max="10" width="15" style="40" customWidth="1"/>
    <col min="11" max="11" width="15" style="41" customWidth="1"/>
    <col min="12" max="19" width="15" customWidth="1"/>
    <col min="20" max="21" width="11.5703125" customWidth="1"/>
  </cols>
  <sheetData>
    <row r="1" spans="1:11" ht="27.75" customHeight="1" x14ac:dyDescent="0.3">
      <c r="A1" s="518" t="s">
        <v>486</v>
      </c>
      <c r="B1" s="518"/>
      <c r="C1" s="518"/>
      <c r="D1" s="518"/>
      <c r="E1" s="518"/>
      <c r="F1" s="518"/>
      <c r="G1" s="518"/>
      <c r="H1" s="518"/>
      <c r="I1" s="518"/>
    </row>
    <row r="2" spans="1:11" ht="27.75" customHeight="1" x14ac:dyDescent="0.3">
      <c r="B2" s="42"/>
      <c r="C2" s="37"/>
      <c r="D2" s="38"/>
    </row>
    <row r="3" spans="1:11" ht="17.25" customHeight="1" x14ac:dyDescent="0.25">
      <c r="B3" s="543" t="s">
        <v>330</v>
      </c>
      <c r="C3" s="543"/>
      <c r="D3" s="543"/>
      <c r="E3" s="543"/>
      <c r="F3" s="543"/>
      <c r="G3" s="543"/>
      <c r="H3" s="543"/>
      <c r="I3" s="543"/>
    </row>
    <row r="4" spans="1:11" ht="16.149999999999999" customHeight="1" x14ac:dyDescent="0.25">
      <c r="B4" s="319"/>
      <c r="C4" s="43"/>
      <c r="D4" s="44"/>
      <c r="E4" s="45"/>
      <c r="F4" s="45"/>
      <c r="G4" s="45"/>
      <c r="H4" s="45"/>
      <c r="I4" s="45"/>
    </row>
    <row r="5" spans="1:11" ht="15.75" x14ac:dyDescent="0.25">
      <c r="B5" s="544" t="s">
        <v>93</v>
      </c>
      <c r="C5" s="544" t="s">
        <v>94</v>
      </c>
      <c r="D5" s="38"/>
      <c r="I5" s="39" t="s">
        <v>301</v>
      </c>
    </row>
    <row r="6" spans="1:11" ht="27" x14ac:dyDescent="0.3">
      <c r="B6" s="42"/>
      <c r="C6" s="462" t="s">
        <v>95</v>
      </c>
      <c r="D6" s="463" t="s">
        <v>96</v>
      </c>
      <c r="E6" s="464" t="s">
        <v>97</v>
      </c>
      <c r="F6" s="545" t="s">
        <v>98</v>
      </c>
      <c r="G6" s="545"/>
      <c r="H6" s="545"/>
      <c r="I6" s="546"/>
    </row>
    <row r="7" spans="1:11" s="52" customFormat="1" x14ac:dyDescent="0.2">
      <c r="A7" s="47"/>
      <c r="B7" s="465" t="s">
        <v>99</v>
      </c>
      <c r="C7" s="48" t="s">
        <v>100</v>
      </c>
      <c r="D7" s="49" t="s">
        <v>101</v>
      </c>
      <c r="E7" s="48" t="s">
        <v>102</v>
      </c>
      <c r="F7" s="462" t="s">
        <v>103</v>
      </c>
      <c r="G7" s="462" t="s">
        <v>104</v>
      </c>
      <c r="H7" s="462" t="s">
        <v>105</v>
      </c>
      <c r="I7" s="462" t="s">
        <v>106</v>
      </c>
      <c r="J7" s="50"/>
      <c r="K7" s="51"/>
    </row>
    <row r="8" spans="1:11" s="55" customFormat="1" x14ac:dyDescent="0.2">
      <c r="A8" s="466"/>
      <c r="B8" s="540">
        <f>'[1]Buget cerere'!B9:I9</f>
        <v>0</v>
      </c>
      <c r="C8" s="541"/>
      <c r="D8" s="541"/>
      <c r="E8" s="541"/>
      <c r="F8" s="541"/>
      <c r="G8" s="541"/>
      <c r="H8" s="541"/>
      <c r="I8" s="542"/>
      <c r="J8" s="53"/>
      <c r="K8" s="54"/>
    </row>
    <row r="9" spans="1:11" s="61" customFormat="1" x14ac:dyDescent="0.2">
      <c r="A9" s="56">
        <f>'[1]Buget cerere'!A10</f>
        <v>1</v>
      </c>
      <c r="B9" s="57">
        <f>'[1]Buget cerere'!B10</f>
        <v>2</v>
      </c>
      <c r="C9" s="58">
        <f>'Buget cerere'!I12</f>
        <v>0</v>
      </c>
      <c r="D9" s="59">
        <f>IF(F9+G9+H9+I9&lt;&gt;C9,"EROARE!",F9+G9+H9+I9)</f>
        <v>0</v>
      </c>
      <c r="E9" s="535"/>
      <c r="F9" s="26">
        <v>0</v>
      </c>
      <c r="G9" s="26">
        <v>0</v>
      </c>
      <c r="H9" s="26">
        <v>0</v>
      </c>
      <c r="I9" s="26">
        <v>0</v>
      </c>
      <c r="J9" s="50">
        <f t="shared" ref="J9:J67" si="0">C9-D9</f>
        <v>0</v>
      </c>
      <c r="K9" s="51"/>
    </row>
    <row r="10" spans="1:11" s="61" customFormat="1" x14ac:dyDescent="0.2">
      <c r="A10" s="56">
        <f>'[1]Buget cerere'!A11</f>
        <v>1</v>
      </c>
      <c r="B10" s="57" t="str">
        <f>'[1]Buget cerere'!B11</f>
        <v>CAPITOL 1 Cheltuieli pentru obținerea si amenajarea terenului</v>
      </c>
      <c r="C10" s="58">
        <f>'Buget cerere'!I13</f>
        <v>0</v>
      </c>
      <c r="D10" s="59">
        <f>IF(F10+G10+H10+I10&lt;&gt;C10,"EROARE!",F10+G10+H10+I10)</f>
        <v>0</v>
      </c>
      <c r="E10" s="535"/>
      <c r="F10" s="26">
        <v>0</v>
      </c>
      <c r="G10" s="26">
        <v>0</v>
      </c>
      <c r="H10" s="26">
        <v>0</v>
      </c>
      <c r="I10" s="26">
        <v>0</v>
      </c>
      <c r="J10" s="50">
        <f t="shared" si="0"/>
        <v>0</v>
      </c>
      <c r="K10" s="51"/>
    </row>
    <row r="11" spans="1:11" s="61" customFormat="1" x14ac:dyDescent="0.2">
      <c r="A11" s="56" t="str">
        <f>'[1]Buget cerere'!A12</f>
        <v>1.1.</v>
      </c>
      <c r="B11" s="57" t="str">
        <f>'[1]Buget cerere'!B12</f>
        <v>Obtinerea terenului</v>
      </c>
      <c r="C11" s="58">
        <f>'Buget cerere'!I14</f>
        <v>0</v>
      </c>
      <c r="D11" s="59">
        <f>IF(F11+G11+H11+I11&lt;&gt;C11,"EROARE!",F11+G11+H11+I11)</f>
        <v>0</v>
      </c>
      <c r="E11" s="535"/>
      <c r="F11" s="26">
        <v>0</v>
      </c>
      <c r="G11" s="26">
        <v>0</v>
      </c>
      <c r="H11" s="26">
        <v>0</v>
      </c>
      <c r="I11" s="26">
        <v>0</v>
      </c>
      <c r="J11" s="50"/>
      <c r="K11" s="51"/>
    </row>
    <row r="12" spans="1:11" s="61" customFormat="1" x14ac:dyDescent="0.2">
      <c r="A12" s="56" t="str">
        <f>'[1]Buget cerere'!A13</f>
        <v>1.2.</v>
      </c>
      <c r="B12" s="57" t="str">
        <f>'[1]Buget cerere'!B13</f>
        <v>Amenajarea terenului</v>
      </c>
      <c r="C12" s="58">
        <f>'Buget cerere'!I15</f>
        <v>0</v>
      </c>
      <c r="D12" s="59">
        <f>IF(F12+G12+H12+I12&lt;&gt;C12,"EROARE!",F12+G12+H12+I12)</f>
        <v>0</v>
      </c>
      <c r="E12" s="535"/>
      <c r="F12" s="26">
        <v>0</v>
      </c>
      <c r="G12" s="26">
        <v>0</v>
      </c>
      <c r="H12" s="26">
        <v>0</v>
      </c>
      <c r="I12" s="26">
        <v>0</v>
      </c>
      <c r="J12" s="50"/>
      <c r="K12" s="51"/>
    </row>
    <row r="13" spans="1:11" s="55" customFormat="1" x14ac:dyDescent="0.2">
      <c r="A13" s="56"/>
      <c r="B13" s="62" t="str">
        <f>'[1]Buget cerere'!B14</f>
        <v>Amenajari pentru protectia mediului si aducerea la starea initiala</v>
      </c>
      <c r="C13" s="58">
        <f>'Buget cerere'!I16</f>
        <v>0</v>
      </c>
      <c r="D13" s="59">
        <f>IF(F13+G13+H13+I13&lt;&gt;C13,"EROARE!",F13+G13+H13+I13)</f>
        <v>0</v>
      </c>
      <c r="E13" s="536"/>
      <c r="F13" s="59">
        <f>SUM(F9:F12)</f>
        <v>0</v>
      </c>
      <c r="G13" s="59">
        <f>SUM(G9:G12)</f>
        <v>0</v>
      </c>
      <c r="H13" s="59">
        <f>SUM(H9:H12)</f>
        <v>0</v>
      </c>
      <c r="I13" s="59">
        <f>SUM(I9:I12)</f>
        <v>0</v>
      </c>
      <c r="J13" s="50">
        <f t="shared" si="0"/>
        <v>0</v>
      </c>
      <c r="K13" s="51"/>
    </row>
    <row r="14" spans="1:11" s="55" customFormat="1" x14ac:dyDescent="0.2">
      <c r="A14" s="56" t="str">
        <f>'[1]Buget cerere'!A15</f>
        <v>1.4.</v>
      </c>
      <c r="B14" s="540" t="str">
        <f>'[1]Buget cerere'!B15:I15</f>
        <v>Cheltuieli pentru relocarea/protecția utilităților</v>
      </c>
      <c r="C14" s="541"/>
      <c r="D14" s="541"/>
      <c r="E14" s="541"/>
      <c r="F14" s="541"/>
      <c r="G14" s="541"/>
      <c r="H14" s="541"/>
      <c r="I14" s="542"/>
      <c r="J14" s="50">
        <f t="shared" si="0"/>
        <v>0</v>
      </c>
      <c r="K14" s="51"/>
    </row>
    <row r="15" spans="1:11" s="61" customFormat="1" x14ac:dyDescent="0.2">
      <c r="A15" s="56">
        <f>'[1]Buget cerere'!A16</f>
        <v>0</v>
      </c>
      <c r="B15" s="64" t="str">
        <f>'[1]Buget cerere'!B16</f>
        <v>TOTAL CAPITOL 1</v>
      </c>
      <c r="C15" s="58">
        <f>'Buget cerere'!I18</f>
        <v>0</v>
      </c>
      <c r="D15" s="59">
        <f>IF(F15+G15+H15+I15&lt;&gt;C15,"EROARE!",F15+G15+H15+I15)</f>
        <v>0</v>
      </c>
      <c r="E15" s="534"/>
      <c r="F15" s="26">
        <v>0</v>
      </c>
      <c r="G15" s="26">
        <v>0</v>
      </c>
      <c r="H15" s="26">
        <v>0</v>
      </c>
      <c r="I15" s="26">
        <v>0</v>
      </c>
      <c r="J15" s="50">
        <f t="shared" si="0"/>
        <v>0</v>
      </c>
      <c r="K15" s="51"/>
    </row>
    <row r="16" spans="1:11" s="55" customFormat="1" x14ac:dyDescent="0.2">
      <c r="A16" s="56"/>
      <c r="B16" s="62" t="str">
        <f>'[1]Buget cerere'!B17</f>
        <v>CAPITOL 2 Cheltuieli pt asigurarea utilităţilor necesare obiectivului</v>
      </c>
      <c r="C16" s="58">
        <f>'Buget cerere'!I19</f>
        <v>0</v>
      </c>
      <c r="D16" s="59">
        <f>IF(F16+G16+H16+I16&lt;&gt;C16,"EROARE!",F16+G16+H16+I16)</f>
        <v>0</v>
      </c>
      <c r="E16" s="536"/>
      <c r="F16" s="59">
        <f>F15</f>
        <v>0</v>
      </c>
      <c r="G16" s="59">
        <f>G15</f>
        <v>0</v>
      </c>
      <c r="H16" s="59">
        <f>H15</f>
        <v>0</v>
      </c>
      <c r="I16" s="59">
        <f>I15</f>
        <v>0</v>
      </c>
      <c r="J16" s="50">
        <f t="shared" si="0"/>
        <v>0</v>
      </c>
      <c r="K16" s="51"/>
    </row>
    <row r="17" spans="1:11" s="55" customFormat="1" x14ac:dyDescent="0.2">
      <c r="A17" s="56" t="str">
        <f>'[1]Buget cerere'!A18</f>
        <v>2.1</v>
      </c>
      <c r="B17" s="540" t="str">
        <f>'[1]Buget cerere'!B18:I18</f>
        <v>Cheltuieli pentru asigurarea utilitatilor necesare obiectivului</v>
      </c>
      <c r="C17" s="541"/>
      <c r="D17" s="541"/>
      <c r="E17" s="541"/>
      <c r="F17" s="541"/>
      <c r="G17" s="541"/>
      <c r="H17" s="541"/>
      <c r="I17" s="542"/>
      <c r="J17" s="50">
        <f t="shared" si="0"/>
        <v>0</v>
      </c>
      <c r="K17" s="51"/>
    </row>
    <row r="18" spans="1:11" s="61" customFormat="1" ht="26.25" customHeight="1" x14ac:dyDescent="0.2">
      <c r="A18" s="56">
        <f>'[1]Buget cerere'!A19</f>
        <v>0</v>
      </c>
      <c r="B18" s="65" t="str">
        <f>'[1]Buget cerere'!B19</f>
        <v> TOTAL CAPITOL 2</v>
      </c>
      <c r="C18" s="58">
        <f>'Buget cerere'!I21</f>
        <v>0</v>
      </c>
      <c r="D18" s="59">
        <f>IF(F18+G18+H18+I18&lt;&gt;C18,"EROARE!",F18+G18+H18+I18)</f>
        <v>0</v>
      </c>
      <c r="E18" s="534"/>
      <c r="F18" s="26">
        <v>0</v>
      </c>
      <c r="G18" s="26">
        <v>0</v>
      </c>
      <c r="H18" s="26">
        <v>0</v>
      </c>
      <c r="I18" s="26">
        <v>0</v>
      </c>
      <c r="J18" s="50">
        <f t="shared" si="0"/>
        <v>0</v>
      </c>
      <c r="K18" s="51"/>
    </row>
    <row r="19" spans="1:11" s="61" customFormat="1" x14ac:dyDescent="0.2">
      <c r="A19" s="56" t="str">
        <f>'[1]Buget cerere'!A20</f>
        <v>3</v>
      </c>
      <c r="B19" s="65" t="str">
        <f>'[1]Buget cerere'!B20</f>
        <v>CAPITOL 3 Cheltuieli pentru proiectare și asistență tehnică</v>
      </c>
      <c r="C19" s="58">
        <f>'Buget cerere'!I22</f>
        <v>0</v>
      </c>
      <c r="D19" s="59">
        <f t="shared" ref="D19:D31" si="1">IF(F19+G19+H19+I19&lt;&gt;C19,"EROARE!",F19+G19+H19+I19)</f>
        <v>0</v>
      </c>
      <c r="E19" s="535"/>
      <c r="F19" s="26">
        <v>0</v>
      </c>
      <c r="G19" s="26">
        <v>0</v>
      </c>
      <c r="H19" s="26">
        <v>0</v>
      </c>
      <c r="I19" s="26">
        <v>0</v>
      </c>
      <c r="J19" s="50">
        <f t="shared" si="0"/>
        <v>0</v>
      </c>
      <c r="K19" s="51"/>
    </row>
    <row r="20" spans="1:11" s="61" customFormat="1" x14ac:dyDescent="0.2">
      <c r="A20" s="56" t="str">
        <f>'[1]Buget cerere'!A21</f>
        <v>3.1</v>
      </c>
      <c r="B20" s="65" t="str">
        <f>'[1]Buget cerere'!B21</f>
        <v>Studii  (Studii de teren; Raport privind impactul asupra mediului; Alte studii specifice)</v>
      </c>
      <c r="C20" s="58">
        <f>'Buget cerere'!I23</f>
        <v>0</v>
      </c>
      <c r="D20" s="59">
        <f t="shared" si="1"/>
        <v>0</v>
      </c>
      <c r="E20" s="535"/>
      <c r="F20" s="26">
        <v>0</v>
      </c>
      <c r="G20" s="26">
        <v>0</v>
      </c>
      <c r="H20" s="26">
        <v>0</v>
      </c>
      <c r="I20" s="26">
        <v>0</v>
      </c>
      <c r="J20" s="50">
        <f t="shared" si="0"/>
        <v>0</v>
      </c>
      <c r="K20" s="51"/>
    </row>
    <row r="21" spans="1:11" s="61" customFormat="1" x14ac:dyDescent="0.2">
      <c r="A21" s="56" t="str">
        <f>'[1]Buget cerere'!A22</f>
        <v>3.2</v>
      </c>
      <c r="B21" s="65" t="str">
        <f>'[1]Buget cerere'!B22</f>
        <v>Cheltuieli pentru obținere de avize, acorduri si autorizații</v>
      </c>
      <c r="C21" s="58">
        <f>'Buget cerere'!I24</f>
        <v>0</v>
      </c>
      <c r="D21" s="59">
        <f t="shared" si="1"/>
        <v>0</v>
      </c>
      <c r="E21" s="535"/>
      <c r="F21" s="26">
        <v>0</v>
      </c>
      <c r="G21" s="26">
        <v>0</v>
      </c>
      <c r="H21" s="26">
        <v>0</v>
      </c>
      <c r="I21" s="26">
        <v>0</v>
      </c>
      <c r="J21" s="50">
        <f t="shared" si="0"/>
        <v>0</v>
      </c>
      <c r="K21" s="51"/>
    </row>
    <row r="22" spans="1:11" s="61" customFormat="1" x14ac:dyDescent="0.2">
      <c r="A22" s="56" t="str">
        <f>'[1]Buget cerere'!A23</f>
        <v>3.3</v>
      </c>
      <c r="B22" s="65" t="str">
        <f>'[1]Buget cerere'!B23</f>
        <v>Expertiza tehnica</v>
      </c>
      <c r="C22" s="58">
        <f>'Buget cerere'!I25</f>
        <v>0</v>
      </c>
      <c r="D22" s="59">
        <f t="shared" si="1"/>
        <v>0</v>
      </c>
      <c r="E22" s="535"/>
      <c r="F22" s="26">
        <v>0</v>
      </c>
      <c r="G22" s="26">
        <v>0</v>
      </c>
      <c r="H22" s="26">
        <v>0</v>
      </c>
      <c r="I22" s="26">
        <v>0</v>
      </c>
      <c r="J22" s="50">
        <f t="shared" si="0"/>
        <v>0</v>
      </c>
      <c r="K22" s="51"/>
    </row>
    <row r="23" spans="1:11" s="61" customFormat="1" x14ac:dyDescent="0.2">
      <c r="A23" s="56" t="str">
        <f>'[1]Buget cerere'!A24</f>
        <v>3.4</v>
      </c>
      <c r="B23" s="65" t="str">
        <f>'[1]Buget cerere'!B24</f>
        <v>CertificareaCertificarea performanţei energetice şi auditul energetic al clădirilor</v>
      </c>
      <c r="C23" s="58" t="str">
        <f>'Buget cerere'!I26</f>
        <v>N/A</v>
      </c>
      <c r="D23" s="58" t="s">
        <v>441</v>
      </c>
      <c r="E23" s="535"/>
      <c r="F23" s="58" t="s">
        <v>441</v>
      </c>
      <c r="G23" s="58" t="s">
        <v>441</v>
      </c>
      <c r="H23" s="58" t="s">
        <v>441</v>
      </c>
      <c r="I23" s="58" t="s">
        <v>441</v>
      </c>
      <c r="J23" s="50"/>
      <c r="K23" s="51"/>
    </row>
    <row r="24" spans="1:11" s="61" customFormat="1" x14ac:dyDescent="0.2">
      <c r="A24" s="56" t="str">
        <f>'[1]Buget cerere'!A25</f>
        <v>3.5</v>
      </c>
      <c r="B24" s="65" t="str">
        <f>'[1]Buget cerere'!B25</f>
        <v>Proiectare</v>
      </c>
      <c r="C24" s="58" t="str">
        <f>'Buget cerere'!I27</f>
        <v>N/A</v>
      </c>
      <c r="D24" s="58" t="s">
        <v>441</v>
      </c>
      <c r="E24" s="535"/>
      <c r="F24" s="58" t="s">
        <v>441</v>
      </c>
      <c r="G24" s="58" t="s">
        <v>441</v>
      </c>
      <c r="H24" s="58" t="s">
        <v>441</v>
      </c>
      <c r="I24" s="58" t="s">
        <v>441</v>
      </c>
      <c r="J24" s="50"/>
      <c r="K24" s="51"/>
    </row>
    <row r="25" spans="1:11" s="61" customFormat="1" x14ac:dyDescent="0.2">
      <c r="A25" s="56" t="str">
        <f>'[1]Buget cerere'!A26</f>
        <v>3.6</v>
      </c>
      <c r="B25" s="65" t="str">
        <f>'[1]Buget cerere'!B26</f>
        <v>Elaborare proceduri atribuire</v>
      </c>
      <c r="C25" s="58" t="str">
        <f>'Buget cerere'!I28</f>
        <v>N/A</v>
      </c>
      <c r="D25" s="58" t="s">
        <v>441</v>
      </c>
      <c r="E25" s="535"/>
      <c r="F25" s="58" t="s">
        <v>441</v>
      </c>
      <c r="G25" s="58" t="s">
        <v>441</v>
      </c>
      <c r="H25" s="58" t="s">
        <v>441</v>
      </c>
      <c r="I25" s="58" t="s">
        <v>441</v>
      </c>
      <c r="J25" s="50"/>
      <c r="K25" s="51"/>
    </row>
    <row r="26" spans="1:11" s="61" customFormat="1" x14ac:dyDescent="0.2">
      <c r="A26" s="56" t="str">
        <f>'[1]Buget cerere'!A27</f>
        <v>3.7</v>
      </c>
      <c r="B26" s="65" t="str">
        <f>'[1]Buget cerere'!B27</f>
        <v>Consultanţă</v>
      </c>
      <c r="C26" s="58" t="str">
        <f>'Buget cerere'!I29</f>
        <v>N/A</v>
      </c>
      <c r="D26" s="58" t="s">
        <v>441</v>
      </c>
      <c r="E26" s="535"/>
      <c r="F26" s="58" t="s">
        <v>441</v>
      </c>
      <c r="G26" s="58" t="s">
        <v>441</v>
      </c>
      <c r="H26" s="58" t="s">
        <v>441</v>
      </c>
      <c r="I26" s="58" t="s">
        <v>441</v>
      </c>
      <c r="J26" s="50"/>
      <c r="K26" s="51"/>
    </row>
    <row r="27" spans="1:11" s="61" customFormat="1" x14ac:dyDescent="0.2">
      <c r="A27" s="56" t="str">
        <f>'[1]Buget cerere'!A28</f>
        <v>3.7.1</v>
      </c>
      <c r="B27" s="65" t="str">
        <f>'[1]Buget cerere'!B28</f>
        <v>Managementul de pManagementul de proiect pentru obiectivul de investiţii</v>
      </c>
      <c r="C27" s="58">
        <f>'Buget cerere'!I30</f>
        <v>0</v>
      </c>
      <c r="D27" s="59">
        <f t="shared" si="1"/>
        <v>0</v>
      </c>
      <c r="E27" s="535"/>
      <c r="F27" s="323">
        <f>SUM(F28:F30)</f>
        <v>0</v>
      </c>
      <c r="G27" s="323">
        <f>SUM(G28:G30)</f>
        <v>0</v>
      </c>
      <c r="H27" s="323">
        <f>SUM(H28:H30)</f>
        <v>0</v>
      </c>
      <c r="I27" s="323">
        <f>SUM(I28:I30)</f>
        <v>0</v>
      </c>
      <c r="J27" s="50"/>
      <c r="K27" s="51"/>
    </row>
    <row r="28" spans="1:11" s="61" customFormat="1" x14ac:dyDescent="0.2">
      <c r="A28" s="56" t="str">
        <f>'[1]Buget cerere'!A29</f>
        <v>3.7.2</v>
      </c>
      <c r="B28" s="65" t="str">
        <f>'[1]Buget cerere'!B29</f>
        <v>Auditul financiar</v>
      </c>
      <c r="C28" s="58">
        <f>'Buget cerere'!I31</f>
        <v>0</v>
      </c>
      <c r="D28" s="59">
        <f t="shared" si="1"/>
        <v>0</v>
      </c>
      <c r="E28" s="535"/>
      <c r="F28" s="26">
        <v>0</v>
      </c>
      <c r="G28" s="26">
        <v>0</v>
      </c>
      <c r="H28" s="26">
        <v>0</v>
      </c>
      <c r="I28" s="26">
        <v>0</v>
      </c>
      <c r="J28" s="50"/>
      <c r="K28" s="51"/>
    </row>
    <row r="29" spans="1:11" s="61" customFormat="1" x14ac:dyDescent="0.2">
      <c r="A29" s="56" t="str">
        <f>'[1]Buget cerere'!A30</f>
        <v>3.8</v>
      </c>
      <c r="B29" s="65" t="str">
        <f>'[1]Buget cerere'!B30</f>
        <v>Asistenţă tehnică</v>
      </c>
      <c r="C29" s="58">
        <f>'Buget cerere'!I32</f>
        <v>0</v>
      </c>
      <c r="D29" s="59">
        <f t="shared" si="1"/>
        <v>0</v>
      </c>
      <c r="E29" s="535"/>
      <c r="F29" s="26">
        <v>0</v>
      </c>
      <c r="G29" s="26">
        <v>0</v>
      </c>
      <c r="H29" s="26">
        <v>0</v>
      </c>
      <c r="I29" s="26">
        <v>0</v>
      </c>
      <c r="J29" s="50"/>
      <c r="K29" s="51"/>
    </row>
    <row r="30" spans="1:11" s="61" customFormat="1" ht="24" x14ac:dyDescent="0.2">
      <c r="A30" s="24" t="s">
        <v>457</v>
      </c>
      <c r="B30" s="65" t="s">
        <v>458</v>
      </c>
      <c r="C30" s="58">
        <f>'Buget cerere'!I33</f>
        <v>0</v>
      </c>
      <c r="D30" s="59">
        <f t="shared" si="1"/>
        <v>0</v>
      </c>
      <c r="E30" s="535"/>
      <c r="F30" s="26">
        <v>0</v>
      </c>
      <c r="G30" s="26">
        <v>0</v>
      </c>
      <c r="H30" s="26">
        <v>0</v>
      </c>
      <c r="I30" s="26">
        <v>0</v>
      </c>
      <c r="J30" s="50"/>
      <c r="K30" s="51"/>
    </row>
    <row r="31" spans="1:11" s="55" customFormat="1" x14ac:dyDescent="0.2">
      <c r="A31" s="56"/>
      <c r="B31" s="66" t="str">
        <f>'[1]Buget cerere'!B32</f>
        <v>Dirigenţie de şantier</v>
      </c>
      <c r="C31" s="58">
        <f>'Buget cerere'!I34</f>
        <v>0</v>
      </c>
      <c r="D31" s="59">
        <f t="shared" si="1"/>
        <v>0</v>
      </c>
      <c r="E31" s="536"/>
      <c r="F31" s="59">
        <f>F18+F19+F20+F21+F22+F27</f>
        <v>0</v>
      </c>
      <c r="G31" s="59">
        <f>G18+G19+G20+G21+G22+G27</f>
        <v>0</v>
      </c>
      <c r="H31" s="59">
        <f>H18+H19+H20+H21+H22+H27</f>
        <v>0</v>
      </c>
      <c r="I31" s="59">
        <f>I18+I19+I20+I21+I22+I27</f>
        <v>0</v>
      </c>
      <c r="J31" s="50">
        <f t="shared" si="0"/>
        <v>0</v>
      </c>
      <c r="K31" s="51"/>
    </row>
    <row r="32" spans="1:11" s="55" customFormat="1" x14ac:dyDescent="0.2">
      <c r="A32" s="56" t="str">
        <f>'[1]Buget cerere'!A33</f>
        <v>3.8.3</v>
      </c>
      <c r="B32" s="512" t="str">
        <f>'[1]Buget cerere'!B33:I33</f>
        <v>Coordonator în materie de securitate şi sănătate - conform Hotărârii Guvernului nr. 300/2006, cu modificările şi completările ulterioare</v>
      </c>
      <c r="C32" s="513"/>
      <c r="D32" s="513"/>
      <c r="E32" s="513"/>
      <c r="F32" s="513"/>
      <c r="G32" s="513"/>
      <c r="H32" s="513"/>
      <c r="I32" s="514"/>
      <c r="J32" s="50">
        <f t="shared" si="0"/>
        <v>0</v>
      </c>
      <c r="K32" s="51"/>
    </row>
    <row r="33" spans="1:11" s="61" customFormat="1" x14ac:dyDescent="0.2">
      <c r="A33" s="56">
        <f>'[1]Buget cerere'!A35</f>
        <v>4</v>
      </c>
      <c r="B33" s="29" t="str">
        <f>'[1]Buget cerere'!B35</f>
        <v>CAPITOLUL 4 Cheltuieli pentru investiţia de bază</v>
      </c>
      <c r="C33" s="58">
        <f>'Buget cerere'!I37+'Buget cerere'!I46</f>
        <v>0</v>
      </c>
      <c r="D33" s="59">
        <f t="shared" ref="D33:D39" si="2">IF(F33+G33+H33+I33&lt;&gt;C33,"EROARE!",F33+G33+H33+I33)</f>
        <v>0</v>
      </c>
      <c r="E33" s="534"/>
      <c r="F33" s="26">
        <v>0</v>
      </c>
      <c r="G33" s="26">
        <v>0</v>
      </c>
      <c r="H33" s="26">
        <v>0</v>
      </c>
      <c r="I33" s="26">
        <v>0</v>
      </c>
      <c r="J33" s="50">
        <f t="shared" si="0"/>
        <v>0</v>
      </c>
      <c r="K33" s="51"/>
    </row>
    <row r="34" spans="1:11" s="61" customFormat="1" ht="29.25" customHeight="1" x14ac:dyDescent="0.2">
      <c r="A34" s="56">
        <f>'[1]Buget cerere'!A36</f>
        <v>0</v>
      </c>
      <c r="B34" s="29" t="str">
        <f>'[1]Buget cerere'!B36</f>
        <v>ACTIVITATI DIRECTE</v>
      </c>
      <c r="C34" s="58">
        <f>'Buget cerere'!I38</f>
        <v>0</v>
      </c>
      <c r="D34" s="59">
        <f t="shared" si="2"/>
        <v>0</v>
      </c>
      <c r="E34" s="535"/>
      <c r="F34" s="26">
        <v>0</v>
      </c>
      <c r="G34" s="26">
        <v>0</v>
      </c>
      <c r="H34" s="26">
        <v>0</v>
      </c>
      <c r="I34" s="26">
        <v>0</v>
      </c>
      <c r="J34" s="50">
        <f t="shared" si="0"/>
        <v>0</v>
      </c>
      <c r="K34" s="51"/>
    </row>
    <row r="35" spans="1:11" s="61" customFormat="1" x14ac:dyDescent="0.2">
      <c r="A35" s="56" t="str">
        <f>'[1]Buget cerere'!A37</f>
        <v>4.1</v>
      </c>
      <c r="B35" s="29" t="str">
        <f>'[1]Buget cerere'!B37</f>
        <v>Construcţii şi instalaţii</v>
      </c>
      <c r="C35" s="58">
        <f>'Buget cerere'!I39</f>
        <v>0</v>
      </c>
      <c r="D35" s="59">
        <f t="shared" si="2"/>
        <v>0</v>
      </c>
      <c r="E35" s="535"/>
      <c r="F35" s="26">
        <v>0</v>
      </c>
      <c r="G35" s="26">
        <v>0</v>
      </c>
      <c r="H35" s="26">
        <v>0</v>
      </c>
      <c r="I35" s="26">
        <v>0</v>
      </c>
      <c r="J35" s="50">
        <f t="shared" si="0"/>
        <v>0</v>
      </c>
      <c r="K35" s="51"/>
    </row>
    <row r="36" spans="1:11" s="55" customFormat="1" x14ac:dyDescent="0.2">
      <c r="A36" s="56" t="str">
        <f>'[1]Buget cerere'!A38</f>
        <v>4.2</v>
      </c>
      <c r="B36" s="29" t="str">
        <f>'[1]Buget cerere'!B38</f>
        <v>Montaj utilaje, echipamente tehnologice și funcționale</v>
      </c>
      <c r="C36" s="58">
        <f>'Buget cerere'!I40</f>
        <v>0</v>
      </c>
      <c r="D36" s="59">
        <f t="shared" si="2"/>
        <v>0</v>
      </c>
      <c r="E36" s="536"/>
      <c r="F36" s="26">
        <v>0</v>
      </c>
      <c r="G36" s="26">
        <v>0</v>
      </c>
      <c r="H36" s="26">
        <v>0</v>
      </c>
      <c r="I36" s="26">
        <v>0</v>
      </c>
      <c r="J36" s="50">
        <f t="shared" si="0"/>
        <v>0</v>
      </c>
      <c r="K36" s="51"/>
    </row>
    <row r="37" spans="1:11" s="55" customFormat="1" x14ac:dyDescent="0.2">
      <c r="A37" s="56" t="str">
        <f>'[1]Buget cerere'!A39</f>
        <v>4.3</v>
      </c>
      <c r="B37" s="29" t="str">
        <f>'[1]Buget cerere'!B39</f>
        <v>Utilaje, echipamente tehnologice şi funcționale care necesită  montaj</v>
      </c>
      <c r="C37" s="58">
        <f>'Buget cerere'!I41</f>
        <v>0</v>
      </c>
      <c r="D37" s="59">
        <f t="shared" si="2"/>
        <v>0</v>
      </c>
      <c r="E37" s="67"/>
      <c r="F37" s="26">
        <v>0</v>
      </c>
      <c r="G37" s="26">
        <v>0</v>
      </c>
      <c r="H37" s="26">
        <v>0</v>
      </c>
      <c r="I37" s="26">
        <v>0</v>
      </c>
      <c r="J37" s="50"/>
      <c r="K37" s="51"/>
    </row>
    <row r="38" spans="1:11" s="55" customFormat="1" x14ac:dyDescent="0.2">
      <c r="A38" s="56" t="str">
        <f>'[1]Buget cerere'!A40</f>
        <v>4.4</v>
      </c>
      <c r="B38" s="29" t="str">
        <f>'[1]Buget cerere'!B40</f>
        <v>Utilaje, echipamente tehnologice şi funcționale care nu necesită montaj și echipamente de transport</v>
      </c>
      <c r="C38" s="58">
        <f>'Buget cerere'!I42</f>
        <v>0</v>
      </c>
      <c r="D38" s="59">
        <f t="shared" si="2"/>
        <v>0</v>
      </c>
      <c r="E38" s="67"/>
      <c r="F38" s="26">
        <v>0</v>
      </c>
      <c r="G38" s="26">
        <v>0</v>
      </c>
      <c r="H38" s="26">
        <v>0</v>
      </c>
      <c r="I38" s="26">
        <v>0</v>
      </c>
      <c r="J38" s="50"/>
      <c r="K38" s="51"/>
    </row>
    <row r="39" spans="1:11" s="55" customFormat="1" x14ac:dyDescent="0.2">
      <c r="A39" s="56"/>
      <c r="B39" s="66" t="str">
        <f>'[1]Buget cerere'!B45</f>
        <v>− Cheltuieli cu reabilitarea/modernizarea străzilor urbane,                                      Cheltuieli cu modernizarea străzilor la principalele obiective turistice; 
− Cheltuieli cu relocarea și modernizarea reţelelor de utilități publice (apă, canalizare, electricitate, telefonie) care sunt amplasate în corpul terenului obiect al investiției;
− Cheltuieli cu construirea/extinderea sistemelor de supraveghere video prin instalare de sisteme de supraveghere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v>
      </c>
      <c r="C39" s="58">
        <f>'Buget cerere'!I47</f>
        <v>0</v>
      </c>
      <c r="D39" s="59">
        <f t="shared" si="2"/>
        <v>0</v>
      </c>
      <c r="E39" s="67"/>
      <c r="F39" s="59">
        <f>SUM(F33:F38)</f>
        <v>0</v>
      </c>
      <c r="G39" s="59">
        <f>SUM(G33:G38)</f>
        <v>0</v>
      </c>
      <c r="H39" s="59">
        <f>SUM(H33:H38)</f>
        <v>0</v>
      </c>
      <c r="I39" s="59">
        <f>SUM(I33:I38)</f>
        <v>0</v>
      </c>
      <c r="J39" s="50">
        <f t="shared" si="0"/>
        <v>0</v>
      </c>
      <c r="K39" s="51"/>
    </row>
    <row r="40" spans="1:11" s="55" customFormat="1" x14ac:dyDescent="0.2">
      <c r="A40" s="56">
        <f>'[1]Buget cerere'!A46</f>
        <v>0</v>
      </c>
      <c r="B40" s="512" t="str">
        <f>'[1]Buget cerere'!B46:I46</f>
        <v>TOTAL ACTIVITATI AUXILIARE INVESTITIE DE BAZA</v>
      </c>
      <c r="C40" s="513"/>
      <c r="D40" s="513"/>
      <c r="E40" s="513"/>
      <c r="F40" s="513"/>
      <c r="G40" s="513"/>
      <c r="H40" s="513"/>
      <c r="I40" s="514"/>
      <c r="J40" s="50">
        <f t="shared" si="0"/>
        <v>0</v>
      </c>
      <c r="K40" s="51"/>
    </row>
    <row r="41" spans="1:11" s="61" customFormat="1" x14ac:dyDescent="0.2">
      <c r="A41" s="56">
        <f>'[1]Buget cerere'!A47</f>
        <v>0</v>
      </c>
      <c r="B41" s="29" t="str">
        <f>'[1]Buget cerere'!B47</f>
        <v>TOTAL CAPITOL 4</v>
      </c>
      <c r="C41" s="58">
        <f>'Buget cerere'!I49</f>
        <v>0</v>
      </c>
      <c r="D41" s="59">
        <f t="shared" ref="D41:D45" si="3">IF(F41+G41+H41+I41&lt;&gt;C41,"EROARE!",F41+G41+H41+I41)</f>
        <v>0</v>
      </c>
      <c r="E41" s="534"/>
      <c r="F41" s="68">
        <f>F42+F43</f>
        <v>0</v>
      </c>
      <c r="G41" s="68">
        <f>G42+G43</f>
        <v>0</v>
      </c>
      <c r="H41" s="68">
        <f>H42+H43</f>
        <v>0</v>
      </c>
      <c r="I41" s="68">
        <f>I42+I43</f>
        <v>0</v>
      </c>
      <c r="J41" s="50">
        <f t="shared" si="0"/>
        <v>0</v>
      </c>
      <c r="K41" s="51"/>
    </row>
    <row r="42" spans="1:11" s="61" customFormat="1" x14ac:dyDescent="0.2">
      <c r="A42" s="56" t="str">
        <f>'[1]Buget cerere'!A48</f>
        <v>5</v>
      </c>
      <c r="B42" s="69" t="str">
        <f>'[1]Buget cerere'!B48</f>
        <v>CAPITOLUL 5   Alte cheltuieli</v>
      </c>
      <c r="C42" s="58">
        <f>'Buget cerere'!I50</f>
        <v>0</v>
      </c>
      <c r="D42" s="59">
        <f t="shared" si="3"/>
        <v>0</v>
      </c>
      <c r="E42" s="535"/>
      <c r="F42" s="26">
        <v>0</v>
      </c>
      <c r="G42" s="26">
        <v>0</v>
      </c>
      <c r="H42" s="26">
        <v>0</v>
      </c>
      <c r="I42" s="26">
        <v>0</v>
      </c>
      <c r="J42" s="50">
        <f t="shared" si="0"/>
        <v>0</v>
      </c>
      <c r="K42" s="51"/>
    </row>
    <row r="43" spans="1:11" s="55" customFormat="1" x14ac:dyDescent="0.2">
      <c r="A43" s="56" t="str">
        <f>'[1]Buget cerere'!A49</f>
        <v>5.1.</v>
      </c>
      <c r="B43" s="69" t="str">
        <f>'[1]Buget cerere'!B49</f>
        <v>Organizare de șantier</v>
      </c>
      <c r="C43" s="58">
        <f>'Buget cerere'!I51</f>
        <v>0</v>
      </c>
      <c r="D43" s="59">
        <f t="shared" si="3"/>
        <v>0</v>
      </c>
      <c r="E43" s="536"/>
      <c r="F43" s="26">
        <v>0</v>
      </c>
      <c r="G43" s="26">
        <v>0</v>
      </c>
      <c r="H43" s="26">
        <v>0</v>
      </c>
      <c r="I43" s="26">
        <v>0</v>
      </c>
      <c r="J43" s="50">
        <f t="shared" si="0"/>
        <v>0</v>
      </c>
      <c r="K43" s="51"/>
    </row>
    <row r="44" spans="1:11" s="55" customFormat="1" x14ac:dyDescent="0.2">
      <c r="A44" s="56" t="str">
        <f>'[1]Buget cerere'!A50</f>
        <v>5.1.1</v>
      </c>
      <c r="B44" s="29" t="str">
        <f>'[1]Buget cerere'!B50</f>
        <v>Lucrari de constructii si instalatii aferente organizarii de santier</v>
      </c>
      <c r="C44" s="58">
        <f>'Buget cerere'!I52</f>
        <v>0</v>
      </c>
      <c r="D44" s="59">
        <f t="shared" si="3"/>
        <v>0</v>
      </c>
      <c r="E44" s="70"/>
      <c r="F44" s="26">
        <v>0</v>
      </c>
      <c r="G44" s="26">
        <v>0</v>
      </c>
      <c r="H44" s="26">
        <v>0</v>
      </c>
      <c r="I44" s="26">
        <v>0</v>
      </c>
      <c r="J44" s="50">
        <f t="shared" si="0"/>
        <v>0</v>
      </c>
      <c r="K44" s="51"/>
    </row>
    <row r="45" spans="1:11" s="61" customFormat="1" x14ac:dyDescent="0.2">
      <c r="A45" s="56" t="str">
        <f>'[1]Buget cerere'!A51</f>
        <v>5.1.2</v>
      </c>
      <c r="B45" s="29" t="str">
        <f>'[1]Buget cerere'!B51</f>
        <v>Cheltuieli conexe organizării de şantier</v>
      </c>
      <c r="C45" s="58">
        <f>'Buget cerere'!I53</f>
        <v>0</v>
      </c>
      <c r="D45" s="59">
        <f t="shared" si="3"/>
        <v>0</v>
      </c>
      <c r="E45" s="534"/>
      <c r="F45" s="26">
        <v>0</v>
      </c>
      <c r="G45" s="26">
        <v>0</v>
      </c>
      <c r="H45" s="26">
        <v>0</v>
      </c>
      <c r="I45" s="26">
        <v>0</v>
      </c>
      <c r="J45" s="50">
        <f t="shared" si="0"/>
        <v>0</v>
      </c>
      <c r="K45" s="51"/>
    </row>
    <row r="46" spans="1:11" s="61" customFormat="1" x14ac:dyDescent="0.2">
      <c r="A46" s="56" t="str">
        <f>'[1]Buget cerere'!A52</f>
        <v>5.2</v>
      </c>
      <c r="B46" s="29" t="str">
        <f>'[1]Buget cerere'!B52</f>
        <v>Comisioane, cote, taxe ( cheltuieli eligibile sunt cele aferente liniilor 5.2.2, 5.2.3, 5.2.4 si 5.2.5 din Devizul general, Cheltuielile aferente liniei 5.2.1 din devizul general este cheltuiala neeligibila)</v>
      </c>
      <c r="C46" s="58" t="str">
        <f>'Buget cerere'!I54</f>
        <v>N/A</v>
      </c>
      <c r="D46" s="59" t="s">
        <v>441</v>
      </c>
      <c r="E46" s="535"/>
      <c r="F46" s="323" t="s">
        <v>441</v>
      </c>
      <c r="G46" s="323" t="s">
        <v>441</v>
      </c>
      <c r="H46" s="323" t="s">
        <v>441</v>
      </c>
      <c r="I46" s="323" t="s">
        <v>441</v>
      </c>
      <c r="J46" s="50"/>
      <c r="K46" s="51"/>
    </row>
    <row r="47" spans="1:11" s="55" customFormat="1" x14ac:dyDescent="0.2">
      <c r="A47" s="56"/>
      <c r="B47" s="66" t="str">
        <f>'[1]Buget cerere'!B53</f>
        <v>Cheltuieli diverse și neprevăzute</v>
      </c>
      <c r="C47" s="58">
        <f>'[1]Buget cerere'!I53</f>
        <v>0</v>
      </c>
      <c r="D47" s="59">
        <f>IF(F47+G47+H47+I47&lt;&gt;C47,"EROARE!",F47+G47+H47+I47)</f>
        <v>0</v>
      </c>
      <c r="E47" s="536"/>
      <c r="F47" s="59">
        <f>F41+F44+F45</f>
        <v>0</v>
      </c>
      <c r="G47" s="59">
        <f>G41+G44+G45</f>
        <v>0</v>
      </c>
      <c r="H47" s="59">
        <f>H41+H44+H45</f>
        <v>0</v>
      </c>
      <c r="I47" s="59">
        <f>I41+I44+I45</f>
        <v>0</v>
      </c>
      <c r="J47" s="50">
        <f t="shared" si="0"/>
        <v>0</v>
      </c>
      <c r="K47" s="51"/>
    </row>
    <row r="48" spans="1:11" s="55" customFormat="1" x14ac:dyDescent="0.2">
      <c r="A48" s="56" t="str">
        <f>'[1]Buget cerere'!A54</f>
        <v>5.4</v>
      </c>
      <c r="B48" s="512" t="str">
        <f>'[1]Buget cerere'!B54:I54</f>
        <v>Cheltuieli pentru informare şi publicitate</v>
      </c>
      <c r="C48" s="513"/>
      <c r="D48" s="513"/>
      <c r="E48" s="513"/>
      <c r="F48" s="513"/>
      <c r="G48" s="513"/>
      <c r="H48" s="513"/>
      <c r="I48" s="514"/>
      <c r="J48" s="50">
        <f t="shared" si="0"/>
        <v>0</v>
      </c>
      <c r="K48" s="51"/>
    </row>
    <row r="49" spans="1:13" s="55" customFormat="1" x14ac:dyDescent="0.2">
      <c r="A49" s="56">
        <f>'[1]Buget cerere'!A55</f>
        <v>0</v>
      </c>
      <c r="B49" s="29" t="str">
        <f>'[1]Buget cerere'!B55</f>
        <v>TOTAL CAPITOL 5</v>
      </c>
      <c r="C49" s="58">
        <f>'Buget cerere'!I57</f>
        <v>0</v>
      </c>
      <c r="D49" s="59">
        <f>IF(F49+G49+H49+I49&lt;&gt;C49,"EROARE!",F49+G49+H49+I49)</f>
        <v>0</v>
      </c>
      <c r="E49" s="534"/>
      <c r="F49" s="26">
        <v>0</v>
      </c>
      <c r="G49" s="26">
        <v>0</v>
      </c>
      <c r="H49" s="26">
        <v>0</v>
      </c>
      <c r="I49" s="26">
        <v>0</v>
      </c>
      <c r="J49" s="50">
        <f t="shared" si="0"/>
        <v>0</v>
      </c>
      <c r="K49" s="51"/>
    </row>
    <row r="50" spans="1:13" s="55" customFormat="1" x14ac:dyDescent="0.2">
      <c r="A50" s="56" t="str">
        <f>'[1]Buget cerere'!A56</f>
        <v>6</v>
      </c>
      <c r="B50" s="29" t="str">
        <f>'[1]Buget cerere'!B56</f>
        <v>CAPITOLUL 6 Cheltuieli pentru probe tehnologice şi teste</v>
      </c>
      <c r="C50" s="58">
        <f>'Buget cerere'!I58</f>
        <v>0</v>
      </c>
      <c r="D50" s="59">
        <f>IF(F50+G50+H50+I50&lt;&gt;C50,"EROARE!",F50+G50+H50+I50)</f>
        <v>0</v>
      </c>
      <c r="E50" s="535"/>
      <c r="F50" s="26">
        <v>0</v>
      </c>
      <c r="G50" s="26">
        <v>0</v>
      </c>
      <c r="H50" s="26">
        <v>0</v>
      </c>
      <c r="I50" s="26">
        <v>0</v>
      </c>
      <c r="J50" s="50"/>
      <c r="K50" s="51"/>
    </row>
    <row r="51" spans="1:13" s="55" customFormat="1" x14ac:dyDescent="0.2">
      <c r="A51" s="56"/>
      <c r="B51" s="66" t="str">
        <f>'[1]Buget cerere'!B57</f>
        <v>Pregătirea personalului de exploatare</v>
      </c>
      <c r="C51" s="58">
        <f>'Buget cerere'!I59</f>
        <v>0</v>
      </c>
      <c r="D51" s="59">
        <f>IF(F51+G51+H51+I51&lt;&gt;C51,"EROARE!",F51+G51+H51+I51)</f>
        <v>0</v>
      </c>
      <c r="E51" s="536"/>
      <c r="F51" s="59">
        <f>SUM(F49:F50)</f>
        <v>0</v>
      </c>
      <c r="G51" s="59">
        <f>SUM(G49:G50)</f>
        <v>0</v>
      </c>
      <c r="H51" s="59">
        <f>SUM(H49:H50)</f>
        <v>0</v>
      </c>
      <c r="I51" s="59">
        <f>SUM(I49:I50)</f>
        <v>0</v>
      </c>
      <c r="J51" s="50">
        <f t="shared" si="0"/>
        <v>0</v>
      </c>
      <c r="K51" s="51"/>
    </row>
    <row r="52" spans="1:13" s="55" customFormat="1" ht="36" x14ac:dyDescent="0.2">
      <c r="A52" s="24" t="s">
        <v>465</v>
      </c>
      <c r="B52" s="425" t="s">
        <v>466</v>
      </c>
      <c r="C52" s="58"/>
      <c r="D52" s="59"/>
      <c r="E52" s="49"/>
      <c r="F52" s="59"/>
      <c r="G52" s="59"/>
      <c r="H52" s="59"/>
      <c r="I52" s="59"/>
      <c r="J52" s="50"/>
      <c r="K52" s="51"/>
    </row>
    <row r="53" spans="1:13" s="55" customFormat="1" ht="24" x14ac:dyDescent="0.2">
      <c r="A53" s="24" t="s">
        <v>467</v>
      </c>
      <c r="B53" s="31" t="s">
        <v>501</v>
      </c>
      <c r="C53" s="58">
        <f>'Buget cerere'!I61</f>
        <v>0</v>
      </c>
      <c r="D53" s="59">
        <f t="shared" ref="D53:D55" si="4">IF(F53+G53+H53+I53&lt;&gt;C53,"EROARE!",F53+G53+H53+I53)</f>
        <v>0</v>
      </c>
      <c r="E53" s="49"/>
      <c r="F53" s="26">
        <v>0</v>
      </c>
      <c r="G53" s="26">
        <v>0</v>
      </c>
      <c r="H53" s="26">
        <v>0</v>
      </c>
      <c r="I53" s="26">
        <v>0</v>
      </c>
      <c r="J53" s="50"/>
      <c r="K53" s="51"/>
    </row>
    <row r="54" spans="1:13" s="55" customFormat="1" x14ac:dyDescent="0.2">
      <c r="A54" s="24" t="s">
        <v>468</v>
      </c>
      <c r="B54" s="31" t="s">
        <v>469</v>
      </c>
      <c r="C54" s="58">
        <f>'Buget cerere'!I62</f>
        <v>0</v>
      </c>
      <c r="D54" s="59">
        <f t="shared" si="4"/>
        <v>0</v>
      </c>
      <c r="E54" s="49"/>
      <c r="F54" s="26">
        <v>0</v>
      </c>
      <c r="G54" s="26">
        <v>0</v>
      </c>
      <c r="H54" s="26">
        <v>0</v>
      </c>
      <c r="I54" s="26">
        <v>0</v>
      </c>
      <c r="J54" s="50"/>
      <c r="K54" s="51"/>
    </row>
    <row r="55" spans="1:13" s="55" customFormat="1" x14ac:dyDescent="0.2">
      <c r="A55" s="24"/>
      <c r="B55" s="27" t="s">
        <v>440</v>
      </c>
      <c r="C55" s="58">
        <f>'Buget cerere'!I63</f>
        <v>0</v>
      </c>
      <c r="D55" s="59">
        <f t="shared" si="4"/>
        <v>0</v>
      </c>
      <c r="E55" s="49"/>
      <c r="F55" s="59">
        <f>SUM(F53:F54)</f>
        <v>0</v>
      </c>
      <c r="G55" s="59">
        <f>SUM(G53:G54)</f>
        <v>0</v>
      </c>
      <c r="H55" s="59">
        <f>SUM(H53:H54)</f>
        <v>0</v>
      </c>
      <c r="I55" s="59">
        <f>SUM(I53:I54)</f>
        <v>0</v>
      </c>
      <c r="J55" s="50"/>
      <c r="K55" s="51"/>
    </row>
    <row r="56" spans="1:13" s="55" customFormat="1" x14ac:dyDescent="0.2">
      <c r="A56" s="387" t="str">
        <f>'[1]Buget cerere'!A62</f>
        <v>7.2</v>
      </c>
      <c r="B56" s="29" t="str">
        <f>'[1]Buget cerere'!B62</f>
        <v>Cheltuieli pentru constituirea rezervei de implementare pentru ajustarea de preţ</v>
      </c>
      <c r="C56" s="58"/>
      <c r="D56" s="59"/>
      <c r="E56" s="49"/>
      <c r="F56" s="59"/>
      <c r="G56" s="59"/>
      <c r="H56" s="59"/>
      <c r="I56" s="59"/>
      <c r="J56" s="50"/>
      <c r="K56" s="51"/>
    </row>
    <row r="57" spans="1:13" s="55" customFormat="1" x14ac:dyDescent="0.2">
      <c r="A57" s="387">
        <f>'[1]Buget cerere'!A63</f>
        <v>0</v>
      </c>
      <c r="B57" s="29" t="str">
        <f>'[1]Buget cerere'!B63</f>
        <v>TOTAL CAPITOL 7</v>
      </c>
      <c r="C57" s="58">
        <f>'Buget cerere'!I65</f>
        <v>0</v>
      </c>
      <c r="D57" s="59">
        <f t="shared" ref="D57:D65" si="5">IF(F57+G57+H57+I57&lt;&gt;C57,"EROARE!",F57+G57+H57+I57)</f>
        <v>0</v>
      </c>
      <c r="E57" s="49"/>
      <c r="F57" s="467">
        <v>0</v>
      </c>
      <c r="G57" s="26">
        <v>0</v>
      </c>
      <c r="H57" s="26">
        <v>0</v>
      </c>
      <c r="I57" s="26">
        <v>0</v>
      </c>
      <c r="J57" s="50"/>
      <c r="K57" s="51"/>
    </row>
    <row r="58" spans="1:13" s="55" customFormat="1" x14ac:dyDescent="0.2">
      <c r="A58" s="387">
        <f>'[1]Buget cerere'!A64</f>
        <v>8</v>
      </c>
      <c r="B58" s="65" t="str">
        <f>'[1]Buget cerere'!B64</f>
        <v>CAPITOLUL 8 Alte cheltuieli pentru implementarea proiectului</v>
      </c>
      <c r="C58" s="58">
        <f>'Buget cerere'!I66</f>
        <v>0</v>
      </c>
      <c r="D58" s="59">
        <f t="shared" si="5"/>
        <v>0</v>
      </c>
      <c r="E58" s="49"/>
      <c r="F58" s="467">
        <v>0</v>
      </c>
      <c r="G58" s="26">
        <v>0</v>
      </c>
      <c r="H58" s="26">
        <v>0</v>
      </c>
      <c r="I58" s="26">
        <v>0</v>
      </c>
      <c r="J58" s="50"/>
      <c r="K58" s="51"/>
    </row>
    <row r="59" spans="1:13" s="55" customFormat="1" x14ac:dyDescent="0.2">
      <c r="A59" s="388"/>
      <c r="B59" s="66" t="str">
        <f>'[1]Buget cerere'!B65</f>
        <v>Cheltuieli aferente activităților de promovarea dezvoltării economice, integrarea și inovarea socială în conexiune cu  infrastructura care face obiectul cererii de finanțare</v>
      </c>
      <c r="C59" s="58">
        <f>'Buget cerere'!I67</f>
        <v>0</v>
      </c>
      <c r="D59" s="59">
        <f t="shared" si="5"/>
        <v>0</v>
      </c>
      <c r="E59" s="49"/>
      <c r="F59" s="59">
        <f>SUM(F57:F58)</f>
        <v>0</v>
      </c>
      <c r="G59" s="59">
        <f>SUM(G57:G58)</f>
        <v>0</v>
      </c>
      <c r="H59" s="59">
        <f>SUM(H57:H58)</f>
        <v>0</v>
      </c>
      <c r="I59" s="59">
        <f>SUM(I57:I58)</f>
        <v>0</v>
      </c>
      <c r="J59" s="50"/>
      <c r="K59" s="51"/>
    </row>
    <row r="60" spans="1:13" s="55" customFormat="1" x14ac:dyDescent="0.2">
      <c r="A60" s="24" t="s">
        <v>473</v>
      </c>
      <c r="B60" s="27" t="s">
        <v>474</v>
      </c>
      <c r="C60" s="58"/>
      <c r="D60" s="59"/>
      <c r="E60" s="49"/>
      <c r="F60" s="59"/>
      <c r="G60" s="59"/>
      <c r="H60" s="59"/>
      <c r="I60" s="59"/>
      <c r="J60" s="50"/>
      <c r="K60" s="51"/>
    </row>
    <row r="61" spans="1:13" s="55" customFormat="1" ht="48" x14ac:dyDescent="0.2">
      <c r="A61" s="24" t="s">
        <v>475</v>
      </c>
      <c r="B61" s="27" t="s">
        <v>476</v>
      </c>
      <c r="C61" s="58">
        <f>'Buget cerere'!I69</f>
        <v>0</v>
      </c>
      <c r="D61" s="468">
        <f t="shared" si="5"/>
        <v>0</v>
      </c>
      <c r="E61" s="49"/>
      <c r="F61" s="469">
        <v>0</v>
      </c>
      <c r="G61" s="470">
        <v>0</v>
      </c>
      <c r="H61" s="470">
        <v>0</v>
      </c>
      <c r="I61" s="470">
        <v>0</v>
      </c>
      <c r="J61" s="50"/>
      <c r="K61" s="51"/>
    </row>
    <row r="62" spans="1:13" s="55" customFormat="1" x14ac:dyDescent="0.2">
      <c r="A62" s="24"/>
      <c r="B62" s="27" t="s">
        <v>479</v>
      </c>
      <c r="C62" s="58">
        <f>'Buget cerere'!I70</f>
        <v>0</v>
      </c>
      <c r="D62" s="59">
        <f t="shared" si="5"/>
        <v>0</v>
      </c>
      <c r="E62" s="49"/>
      <c r="F62" s="59">
        <f>SUM(F61)</f>
        <v>0</v>
      </c>
      <c r="G62" s="59">
        <f>SUM(G61)</f>
        <v>0</v>
      </c>
      <c r="H62" s="59">
        <f>SUM(H61)</f>
        <v>0</v>
      </c>
      <c r="I62" s="59">
        <f>SUM(I61)</f>
        <v>0</v>
      </c>
      <c r="J62" s="50"/>
      <c r="K62" s="51"/>
    </row>
    <row r="63" spans="1:13" s="55" customFormat="1" x14ac:dyDescent="0.2">
      <c r="A63" s="71"/>
      <c r="B63" s="72" t="str">
        <f>'[1]Buget cerere'!B69</f>
        <v>Organizarea procedurilor de achiziție, Consultanţă, Cheltuieli pentru informare şi publicitate, Cheltuieli cu salarii/sporuri/majorări salariale, impozitele şi contribuţiile aferente, cu personalul responsabil de operarea/administrarea proiectului, Cheltuieli administrative</v>
      </c>
      <c r="C63" s="58">
        <f>'Buget cerere'!I71</f>
        <v>0</v>
      </c>
      <c r="D63" s="59">
        <f t="shared" si="5"/>
        <v>0</v>
      </c>
      <c r="E63" s="537"/>
      <c r="F63" s="73">
        <f>F59+F51+F47+F39+F31+F16+F13</f>
        <v>0</v>
      </c>
      <c r="G63" s="73">
        <f>G51+G47+G39+G31+G16+G13</f>
        <v>0</v>
      </c>
      <c r="H63" s="73">
        <f>H51+H47+H39+H31+H16+H13</f>
        <v>0</v>
      </c>
      <c r="I63" s="73">
        <f>I51+I47+I39+I31+I16+I13</f>
        <v>0</v>
      </c>
      <c r="J63" s="50">
        <f t="shared" si="0"/>
        <v>0</v>
      </c>
      <c r="K63" s="51"/>
      <c r="M63" s="74"/>
    </row>
    <row r="64" spans="1:13" s="77" customFormat="1" ht="16.5" x14ac:dyDescent="0.2">
      <c r="A64" s="75"/>
      <c r="B64" s="72" t="s">
        <v>107</v>
      </c>
      <c r="C64" s="76">
        <f>'Buget cerere'!E71</f>
        <v>0</v>
      </c>
      <c r="D64" s="59">
        <f t="shared" si="5"/>
        <v>0</v>
      </c>
      <c r="E64" s="537"/>
      <c r="F64" s="73">
        <f>F63-F65</f>
        <v>0</v>
      </c>
      <c r="G64" s="73">
        <f>G63-G65</f>
        <v>0</v>
      </c>
      <c r="H64" s="73">
        <f>H63-H65</f>
        <v>0</v>
      </c>
      <c r="I64" s="73">
        <f>I63-I65</f>
        <v>0</v>
      </c>
      <c r="J64" s="50">
        <f t="shared" si="0"/>
        <v>0</v>
      </c>
      <c r="K64" s="51"/>
      <c r="M64" s="78"/>
    </row>
    <row r="65" spans="1:18" s="77" customFormat="1" ht="15" customHeight="1" x14ac:dyDescent="0.2">
      <c r="A65" s="75"/>
      <c r="B65" s="72" t="s">
        <v>108</v>
      </c>
      <c r="C65" s="79">
        <f>'Buget cerere'!H71</f>
        <v>0</v>
      </c>
      <c r="D65" s="59">
        <f t="shared" si="5"/>
        <v>0</v>
      </c>
      <c r="E65" s="538"/>
      <c r="F65" s="26">
        <v>0</v>
      </c>
      <c r="G65" s="26">
        <v>0</v>
      </c>
      <c r="H65" s="26">
        <v>0</v>
      </c>
      <c r="I65" s="26">
        <v>0</v>
      </c>
      <c r="J65" s="50">
        <f>C65-D65</f>
        <v>0</v>
      </c>
      <c r="K65" s="51"/>
    </row>
    <row r="66" spans="1:18" s="61" customFormat="1" x14ac:dyDescent="0.25">
      <c r="A66" s="80"/>
      <c r="B66" s="81" t="s">
        <v>109</v>
      </c>
      <c r="C66" s="82"/>
      <c r="D66" s="82"/>
      <c r="E66" s="82"/>
      <c r="F66" s="83" t="e">
        <f>F64/$D$64</f>
        <v>#DIV/0!</v>
      </c>
      <c r="G66" s="83" t="e">
        <f>G64/$D$64</f>
        <v>#DIV/0!</v>
      </c>
      <c r="H66" s="83" t="e">
        <f>H64/$D$64</f>
        <v>#DIV/0!</v>
      </c>
      <c r="I66" s="83" t="e">
        <f>I64/$D$64</f>
        <v>#DIV/0!</v>
      </c>
      <c r="J66" s="50">
        <f t="shared" si="0"/>
        <v>0</v>
      </c>
      <c r="K66" s="51"/>
    </row>
    <row r="67" spans="1:18" s="61" customFormat="1" x14ac:dyDescent="0.2">
      <c r="A67" s="80"/>
      <c r="B67" s="84"/>
      <c r="C67" s="39"/>
      <c r="D67" s="85"/>
      <c r="E67" s="39"/>
      <c r="F67" s="39"/>
      <c r="G67" s="39"/>
      <c r="H67" s="39"/>
      <c r="I67" s="39"/>
      <c r="J67" s="50">
        <f t="shared" si="0"/>
        <v>0</v>
      </c>
      <c r="K67" s="51"/>
    </row>
    <row r="68" spans="1:18" s="1" customFormat="1" ht="21.6" customHeight="1" x14ac:dyDescent="0.25">
      <c r="A68" s="88"/>
      <c r="B68" s="539"/>
      <c r="C68" s="539"/>
      <c r="D68" s="539"/>
      <c r="E68" s="539"/>
      <c r="F68" s="539"/>
      <c r="G68" s="539"/>
      <c r="H68" s="539"/>
      <c r="I68" s="539"/>
      <c r="J68" s="50"/>
      <c r="K68" s="51"/>
      <c r="L68" s="86"/>
      <c r="M68" s="86"/>
      <c r="N68" s="86"/>
      <c r="O68" s="87"/>
      <c r="P68" s="87"/>
      <c r="Q68" s="87"/>
      <c r="R68" s="87"/>
    </row>
    <row r="69" spans="1:18" s="1" customFormat="1" ht="15.75" x14ac:dyDescent="0.25">
      <c r="A69" s="88"/>
      <c r="B69" s="89"/>
      <c r="C69" s="90"/>
      <c r="D69" s="85"/>
      <c r="E69" s="85"/>
      <c r="F69" s="85"/>
      <c r="G69" s="85"/>
      <c r="H69" s="85"/>
      <c r="I69" s="85"/>
      <c r="J69" s="50"/>
      <c r="K69" s="51"/>
      <c r="L69" s="86"/>
      <c r="M69" s="86"/>
      <c r="N69" s="86"/>
      <c r="O69" s="87"/>
      <c r="P69" s="87"/>
      <c r="Q69" s="87"/>
      <c r="R69" s="87"/>
    </row>
    <row r="70" spans="1:18" s="1" customFormat="1" ht="15.75" x14ac:dyDescent="0.25">
      <c r="A70" s="88"/>
      <c r="B70" s="89"/>
      <c r="C70" s="90"/>
      <c r="D70" s="85"/>
      <c r="E70" s="85"/>
      <c r="F70" s="85"/>
      <c r="G70" s="85"/>
      <c r="H70" s="85"/>
      <c r="I70" s="85"/>
      <c r="J70" s="50"/>
      <c r="K70" s="51"/>
      <c r="L70" s="86"/>
      <c r="M70" s="86"/>
      <c r="N70" s="86"/>
      <c r="O70" s="87"/>
      <c r="P70" s="87"/>
      <c r="Q70" s="87"/>
      <c r="R70" s="87"/>
    </row>
    <row r="71" spans="1:18" s="61" customFormat="1" x14ac:dyDescent="0.2">
      <c r="A71" s="80"/>
      <c r="B71" s="84"/>
      <c r="C71" s="39"/>
      <c r="D71" s="85"/>
      <c r="E71" s="39"/>
      <c r="F71" s="39"/>
      <c r="G71" s="39"/>
      <c r="H71" s="39"/>
      <c r="I71" s="39"/>
      <c r="J71" s="50"/>
      <c r="K71" s="51"/>
    </row>
    <row r="72" spans="1:18" s="91" customFormat="1" ht="12.75" x14ac:dyDescent="0.2">
      <c r="A72" s="80"/>
      <c r="B72" s="84"/>
      <c r="C72" s="39"/>
      <c r="D72" s="85"/>
      <c r="E72" s="39"/>
      <c r="F72" s="39"/>
      <c r="G72" s="39"/>
      <c r="H72" s="39"/>
      <c r="I72" s="39"/>
      <c r="J72" s="50"/>
      <c r="K72" s="51"/>
    </row>
    <row r="73" spans="1:18" s="91" customFormat="1" ht="15.75" x14ac:dyDescent="0.2">
      <c r="A73" s="80"/>
      <c r="B73" s="306" t="s">
        <v>110</v>
      </c>
      <c r="C73" s="39"/>
      <c r="D73" s="85"/>
      <c r="E73" s="39"/>
      <c r="F73" s="39"/>
      <c r="G73" s="39"/>
      <c r="H73" s="39"/>
      <c r="I73" s="39"/>
      <c r="J73" s="50"/>
      <c r="K73" s="51"/>
    </row>
    <row r="74" spans="1:18" s="91" customFormat="1" ht="12.75" x14ac:dyDescent="0.2">
      <c r="A74" s="80"/>
      <c r="B74" s="84"/>
      <c r="C74" s="92"/>
      <c r="D74" s="93"/>
      <c r="E74" s="39"/>
      <c r="F74" s="39"/>
      <c r="G74" s="39"/>
      <c r="H74" s="39"/>
      <c r="I74" s="39"/>
      <c r="J74" s="50"/>
      <c r="K74" s="51"/>
    </row>
    <row r="75" spans="1:18" s="91" customFormat="1" ht="12.75" x14ac:dyDescent="0.2">
      <c r="A75" s="80"/>
      <c r="B75" s="84"/>
      <c r="C75" s="92"/>
      <c r="D75" s="93"/>
      <c r="E75" s="39"/>
      <c r="F75" s="39"/>
      <c r="G75" s="39"/>
      <c r="H75" s="39"/>
      <c r="I75" s="39"/>
      <c r="J75" s="50"/>
      <c r="K75" s="51"/>
    </row>
    <row r="76" spans="1:18" s="96" customFormat="1" ht="12.75" x14ac:dyDescent="0.2">
      <c r="A76" s="94"/>
      <c r="B76" s="95"/>
      <c r="C76" s="39"/>
      <c r="D76" s="85"/>
      <c r="E76" s="39"/>
      <c r="F76" s="39"/>
      <c r="G76" s="39"/>
      <c r="H76" s="39"/>
      <c r="I76" s="39"/>
      <c r="J76" s="50"/>
      <c r="K76" s="51"/>
    </row>
    <row r="77" spans="1:18" s="103" customFormat="1" ht="27" x14ac:dyDescent="0.3">
      <c r="A77" s="97"/>
      <c r="B77" s="98"/>
      <c r="C77" s="99" t="s">
        <v>95</v>
      </c>
      <c r="D77" s="100" t="s">
        <v>96</v>
      </c>
      <c r="E77" s="101" t="s">
        <v>97</v>
      </c>
      <c r="F77" s="530" t="s">
        <v>98</v>
      </c>
      <c r="G77" s="530"/>
      <c r="H77" s="530"/>
      <c r="I77" s="530"/>
      <c r="J77" s="50"/>
      <c r="K77" s="51"/>
    </row>
    <row r="78" spans="1:18" s="109" customFormat="1" ht="12.75" x14ac:dyDescent="0.2">
      <c r="A78" s="104"/>
      <c r="B78" s="105" t="s">
        <v>99</v>
      </c>
      <c r="C78" s="106" t="s">
        <v>100</v>
      </c>
      <c r="D78" s="107" t="s">
        <v>101</v>
      </c>
      <c r="E78" s="108" t="s">
        <v>102</v>
      </c>
      <c r="F78" s="108" t="s">
        <v>103</v>
      </c>
      <c r="G78" s="108" t="s">
        <v>104</v>
      </c>
      <c r="H78" s="108" t="s">
        <v>105</v>
      </c>
      <c r="I78" s="108" t="s">
        <v>106</v>
      </c>
      <c r="J78" s="50"/>
      <c r="K78" s="51"/>
    </row>
    <row r="79" spans="1:18" s="115" customFormat="1" ht="12.75" x14ac:dyDescent="0.2">
      <c r="A79" s="110">
        <f>'[1]Buget cerere'!A78</f>
        <v>0</v>
      </c>
      <c r="B79" s="111">
        <f>'[1]Buget cerere'!B78</f>
        <v>0</v>
      </c>
      <c r="C79" s="112">
        <f>'[1]Buget cerere'!C78</f>
        <v>0</v>
      </c>
      <c r="D79" s="59">
        <f>IF(F79+G79+H79+I79&lt;&gt;C79,"EROARE!",F79+G79+H79+I79)</f>
        <v>0</v>
      </c>
      <c r="E79" s="531"/>
      <c r="F79" s="114">
        <f>F63</f>
        <v>0</v>
      </c>
      <c r="G79" s="114">
        <f>G63</f>
        <v>0</v>
      </c>
      <c r="H79" s="114">
        <f>H63</f>
        <v>0</v>
      </c>
      <c r="I79" s="114">
        <f>I63</f>
        <v>0</v>
      </c>
      <c r="J79" s="50">
        <f t="shared" ref="J79:J94" si="6">C79-D79</f>
        <v>0</v>
      </c>
      <c r="K79" s="51"/>
    </row>
    <row r="80" spans="1:18" s="109" customFormat="1" ht="12.75" x14ac:dyDescent="0.2">
      <c r="A80" s="116" t="str">
        <f>'[1]Buget cerere'!A79</f>
        <v>NR. CRT.</v>
      </c>
      <c r="B80" s="117" t="str">
        <f>'[1]Buget cerere'!B79</f>
        <v>SURSE DE FINANŢARE</v>
      </c>
      <c r="C80" s="58">
        <f>'[1]Buget cerere'!C79</f>
        <v>0</v>
      </c>
      <c r="D80" s="59">
        <f t="shared" ref="D80:D85" si="7">IF(F80+G80+H80+I80&lt;&gt;C80,"EROARE!",F80+G80+H80+I80)</f>
        <v>0</v>
      </c>
      <c r="E80" s="532"/>
      <c r="F80" s="102">
        <f>F65</f>
        <v>0</v>
      </c>
      <c r="G80" s="102">
        <f>G65</f>
        <v>0</v>
      </c>
      <c r="H80" s="102">
        <f>H65</f>
        <v>0</v>
      </c>
      <c r="I80" s="102">
        <f>I65</f>
        <v>0</v>
      </c>
      <c r="J80" s="50">
        <f t="shared" si="6"/>
        <v>0</v>
      </c>
      <c r="K80" s="51"/>
    </row>
    <row r="81" spans="1:15" s="109" customFormat="1" ht="12.75" x14ac:dyDescent="0.2">
      <c r="A81" s="116" t="str">
        <f>'[1]Buget cerere'!A80</f>
        <v>I</v>
      </c>
      <c r="B81" s="117" t="str">
        <f>'[1]Buget cerere'!B80</f>
        <v>Valoarea totală a cererii de finantare, din care :</v>
      </c>
      <c r="C81" s="58">
        <f>'[1]Buget cerere'!C80</f>
        <v>0</v>
      </c>
      <c r="D81" s="59">
        <f t="shared" si="7"/>
        <v>0</v>
      </c>
      <c r="E81" s="532"/>
      <c r="F81" s="102">
        <f>F64</f>
        <v>0</v>
      </c>
      <c r="G81" s="102">
        <f>G64</f>
        <v>0</v>
      </c>
      <c r="H81" s="102">
        <f>H64</f>
        <v>0</v>
      </c>
      <c r="I81" s="102">
        <f>I64</f>
        <v>0</v>
      </c>
      <c r="J81" s="50">
        <f t="shared" si="6"/>
        <v>0</v>
      </c>
      <c r="K81" s="51"/>
      <c r="L81" s="92"/>
      <c r="M81" s="92"/>
      <c r="N81" s="92"/>
      <c r="O81" s="92"/>
    </row>
    <row r="82" spans="1:15" s="115" customFormat="1" ht="12.75" x14ac:dyDescent="0.2">
      <c r="A82" s="110" t="str">
        <f>'[1]Buget cerere'!A81</f>
        <v>a.</v>
      </c>
      <c r="B82" s="111" t="str">
        <f>'[1]Buget cerere'!B81</f>
        <v>Valoarea totala neeligibilă, inclusiv TVA aferent</v>
      </c>
      <c r="C82" s="112">
        <f>'[1]Buget cerere'!C81</f>
        <v>0</v>
      </c>
      <c r="D82" s="59" t="e">
        <f t="shared" si="7"/>
        <v>#DIV/0!</v>
      </c>
      <c r="E82" s="532"/>
      <c r="F82" s="114" t="e">
        <f>SUM(F83:F84)</f>
        <v>#DIV/0!</v>
      </c>
      <c r="G82" s="114" t="e">
        <f>SUM(G83:G84)</f>
        <v>#DIV/0!</v>
      </c>
      <c r="H82" s="114" t="e">
        <f>SUM(H83:H84)</f>
        <v>#DIV/0!</v>
      </c>
      <c r="I82" s="114" t="e">
        <f>SUM(I83:I84)</f>
        <v>#DIV/0!</v>
      </c>
      <c r="J82" s="50" t="e">
        <f>C82-D82</f>
        <v>#DIV/0!</v>
      </c>
      <c r="K82" s="51"/>
    </row>
    <row r="83" spans="1:15" s="109" customFormat="1" ht="12.75" x14ac:dyDescent="0.2">
      <c r="A83" s="116" t="str">
        <f>'[1]Buget cerere'!A82</f>
        <v>b.</v>
      </c>
      <c r="B83" s="117" t="str">
        <f>'[1]Buget cerere'!B82</f>
        <v>Valoarea totala eligibilă, inclusiv TVA aferent</v>
      </c>
      <c r="C83" s="58">
        <f>'[1]Buget cerere'!C82</f>
        <v>0</v>
      </c>
      <c r="D83" s="59" t="e">
        <f t="shared" si="7"/>
        <v>#DIV/0!</v>
      </c>
      <c r="E83" s="532"/>
      <c r="F83" s="68" t="e">
        <f>F66*'[1]Buget cerere'!$C$82</f>
        <v>#DIV/0!</v>
      </c>
      <c r="G83" s="68" t="e">
        <f>G66*'[1]Buget cerere'!$C$82</f>
        <v>#DIV/0!</v>
      </c>
      <c r="H83" s="68" t="e">
        <f>H66*'[1]Buget cerere'!$C$82</f>
        <v>#DIV/0!</v>
      </c>
      <c r="I83" s="68" t="e">
        <f>I66*'[1]Buget cerere'!$C$82</f>
        <v>#DIV/0!</v>
      </c>
      <c r="J83" s="50" t="e">
        <f t="shared" si="6"/>
        <v>#DIV/0!</v>
      </c>
      <c r="K83" s="51"/>
    </row>
    <row r="84" spans="1:15" s="109" customFormat="1" ht="12.75" x14ac:dyDescent="0.2">
      <c r="A84" s="116" t="str">
        <f>'[1]Buget cerere'!A83</f>
        <v>II</v>
      </c>
      <c r="B84" s="117" t="str">
        <f>'[1]Buget cerere'!B83</f>
        <v>Contribuţia proprie, din care :</v>
      </c>
      <c r="C84" s="58">
        <f>'[1]Buget cerere'!C83</f>
        <v>0</v>
      </c>
      <c r="D84" s="59">
        <f t="shared" si="7"/>
        <v>0</v>
      </c>
      <c r="E84" s="532"/>
      <c r="F84" s="68">
        <f>F65</f>
        <v>0</v>
      </c>
      <c r="G84" s="68">
        <f>G65</f>
        <v>0</v>
      </c>
      <c r="H84" s="68">
        <f>H65</f>
        <v>0</v>
      </c>
      <c r="I84" s="68">
        <f>I65</f>
        <v>0</v>
      </c>
      <c r="J84" s="50">
        <f t="shared" si="6"/>
        <v>0</v>
      </c>
      <c r="K84" s="51"/>
    </row>
    <row r="85" spans="1:15" s="121" customFormat="1" ht="12.75" x14ac:dyDescent="0.2">
      <c r="A85" s="118" t="str">
        <f>'[1]Buget cerere'!A84</f>
        <v>a.</v>
      </c>
      <c r="B85" s="119" t="str">
        <f>'[1]Buget cerere'!B84</f>
        <v>Contribuţia solicitantului la cheltuieli eligibile , inclusiv TVA aferent</v>
      </c>
      <c r="C85" s="58">
        <f>'[1]Buget cerere'!C84</f>
        <v>0</v>
      </c>
      <c r="D85" s="59" t="e">
        <f t="shared" si="7"/>
        <v>#DIV/0!</v>
      </c>
      <c r="E85" s="533"/>
      <c r="F85" s="102" t="e">
        <f>F66*'[1]Buget cerere'!$C$84</f>
        <v>#DIV/0!</v>
      </c>
      <c r="G85" s="102" t="e">
        <f>G66*'[1]Buget cerere'!$C$84</f>
        <v>#DIV/0!</v>
      </c>
      <c r="H85" s="102" t="e">
        <f>H66*'[1]Buget cerere'!$C$84</f>
        <v>#DIV/0!</v>
      </c>
      <c r="I85" s="102" t="e">
        <f>I66*'[1]Buget cerere'!$C$84</f>
        <v>#DIV/0!</v>
      </c>
      <c r="J85" s="50" t="e">
        <f t="shared" si="6"/>
        <v>#DIV/0!</v>
      </c>
      <c r="K85" s="51"/>
    </row>
    <row r="86" spans="1:15" s="124" customFormat="1" x14ac:dyDescent="0.2">
      <c r="A86" s="122"/>
      <c r="B86" s="123"/>
      <c r="C86" s="39"/>
      <c r="D86" s="85"/>
      <c r="E86" s="39"/>
      <c r="F86" s="39"/>
      <c r="G86" s="39"/>
      <c r="H86" s="39"/>
      <c r="I86" s="39"/>
      <c r="J86" s="50">
        <f t="shared" si="6"/>
        <v>0</v>
      </c>
      <c r="K86" s="51"/>
    </row>
    <row r="87" spans="1:15" s="124" customFormat="1" x14ac:dyDescent="0.2">
      <c r="A87" s="122"/>
      <c r="B87" s="123"/>
      <c r="C87" s="39"/>
      <c r="D87" s="85"/>
      <c r="E87" s="39"/>
      <c r="F87" s="39"/>
      <c r="G87" s="39"/>
      <c r="H87" s="39"/>
      <c r="I87" s="39"/>
      <c r="J87" s="50">
        <f t="shared" si="6"/>
        <v>0</v>
      </c>
      <c r="K87" s="51"/>
    </row>
    <row r="88" spans="1:15" s="103" customFormat="1" ht="27" x14ac:dyDescent="0.3">
      <c r="A88" s="97"/>
      <c r="B88" s="98"/>
      <c r="C88" s="99" t="s">
        <v>95</v>
      </c>
      <c r="D88" s="100" t="s">
        <v>96</v>
      </c>
      <c r="E88" s="101" t="s">
        <v>97</v>
      </c>
      <c r="F88" s="530" t="s">
        <v>98</v>
      </c>
      <c r="G88" s="530"/>
      <c r="H88" s="530"/>
      <c r="I88" s="530"/>
      <c r="J88" s="92"/>
      <c r="K88" s="51"/>
    </row>
    <row r="89" spans="1:15" s="109" customFormat="1" ht="12.75" x14ac:dyDescent="0.2">
      <c r="A89" s="104"/>
      <c r="B89" s="125" t="s">
        <v>99</v>
      </c>
      <c r="C89" s="99" t="s">
        <v>100</v>
      </c>
      <c r="D89" s="100" t="s">
        <v>101</v>
      </c>
      <c r="E89" s="108" t="s">
        <v>102</v>
      </c>
      <c r="F89" s="108" t="s">
        <v>103</v>
      </c>
      <c r="G89" s="108" t="s">
        <v>104</v>
      </c>
      <c r="H89" s="108" t="s">
        <v>105</v>
      </c>
      <c r="I89" s="108" t="s">
        <v>106</v>
      </c>
      <c r="J89" s="92"/>
      <c r="K89" s="51"/>
    </row>
    <row r="90" spans="1:15" s="109" customFormat="1" ht="12.75" x14ac:dyDescent="0.2">
      <c r="A90" s="104"/>
      <c r="B90" s="126" t="str">
        <f>B85</f>
        <v>Contribuţia solicitantului la cheltuieli eligibile , inclusiv TVA aferent</v>
      </c>
      <c r="C90" s="112">
        <f>'[1]Buget cerere'!C84</f>
        <v>0</v>
      </c>
      <c r="D90" s="59" t="e">
        <f>IF(ROUNDUP(F90+G90+H90+I90,2)&lt;&gt;ROUNDUP(C90,2),"EROARE!",ROUNDUP(F90+G90+H90+I90,2))</f>
        <v>#DIV/0!</v>
      </c>
      <c r="E90" s="531"/>
      <c r="F90" s="102" t="e">
        <f>F85</f>
        <v>#DIV/0!</v>
      </c>
      <c r="G90" s="102" t="e">
        <f>G85</f>
        <v>#DIV/0!</v>
      </c>
      <c r="H90" s="102" t="e">
        <f>H85</f>
        <v>#DIV/0!</v>
      </c>
      <c r="I90" s="102" t="e">
        <f>I85</f>
        <v>#DIV/0!</v>
      </c>
      <c r="J90" s="50" t="e">
        <f t="shared" si="6"/>
        <v>#DIV/0!</v>
      </c>
      <c r="K90" s="51"/>
    </row>
    <row r="91" spans="1:15" s="52" customFormat="1" x14ac:dyDescent="0.2">
      <c r="A91" s="47"/>
      <c r="B91" s="126" t="s">
        <v>111</v>
      </c>
      <c r="C91" s="112">
        <f>'[1]Buget cerere'!C81</f>
        <v>0</v>
      </c>
      <c r="D91" s="59" t="e">
        <f>IF(ROUNDUP(F91+G91+H91+I91,2)&lt;&gt;ROUNDUP(C91,2),"EROARE!",ROUNDUP(F91+G91+H91+I91,2))</f>
        <v>#DIV/0!</v>
      </c>
      <c r="E91" s="532"/>
      <c r="F91" s="102" t="e">
        <f>SUM(F92:F94)</f>
        <v>#DIV/0!</v>
      </c>
      <c r="G91" s="102" t="e">
        <f>SUM(G92:G94)</f>
        <v>#DIV/0!</v>
      </c>
      <c r="H91" s="102" t="e">
        <f>SUM(H92:H94)</f>
        <v>#DIV/0!</v>
      </c>
      <c r="I91" s="102" t="e">
        <f>SUM(I92:I94)</f>
        <v>#DIV/0!</v>
      </c>
      <c r="J91" s="50" t="e">
        <f t="shared" si="6"/>
        <v>#DIV/0!</v>
      </c>
      <c r="K91" s="51"/>
    </row>
    <row r="92" spans="1:15" s="52" customFormat="1" x14ac:dyDescent="0.2">
      <c r="A92" s="47"/>
      <c r="B92" s="125" t="s">
        <v>112</v>
      </c>
      <c r="C92" s="112"/>
      <c r="D92" s="102" t="e">
        <f>F92+G92+H92+I92</f>
        <v>#DIV/0!</v>
      </c>
      <c r="E92" s="532"/>
      <c r="F92" s="68" t="e">
        <f>F82-F93-F94</f>
        <v>#DIV/0!</v>
      </c>
      <c r="G92" s="68" t="e">
        <f>G82-G93-G94</f>
        <v>#DIV/0!</v>
      </c>
      <c r="H92" s="68" t="e">
        <f>H82-H93-H94</f>
        <v>#DIV/0!</v>
      </c>
      <c r="I92" s="68" t="e">
        <f>I82-I93-I94</f>
        <v>#DIV/0!</v>
      </c>
      <c r="J92" s="50"/>
      <c r="K92" s="51"/>
    </row>
    <row r="93" spans="1:15" s="52" customFormat="1" x14ac:dyDescent="0.2">
      <c r="A93" s="47"/>
      <c r="B93" s="125" t="s">
        <v>113</v>
      </c>
      <c r="C93" s="112"/>
      <c r="D93" s="102">
        <f>F93+G93+H93+I93</f>
        <v>0</v>
      </c>
      <c r="E93" s="532"/>
      <c r="F93" s="60">
        <v>0</v>
      </c>
      <c r="G93" s="60">
        <v>0</v>
      </c>
      <c r="H93" s="60">
        <v>0</v>
      </c>
      <c r="I93" s="60">
        <v>0</v>
      </c>
      <c r="J93" s="50">
        <f t="shared" si="6"/>
        <v>0</v>
      </c>
      <c r="K93" s="51"/>
    </row>
    <row r="94" spans="1:15" s="52" customFormat="1" x14ac:dyDescent="0.2">
      <c r="A94" s="47"/>
      <c r="B94" s="125" t="s">
        <v>114</v>
      </c>
      <c r="C94" s="112"/>
      <c r="D94" s="102">
        <f>F94+G94+H94+I94</f>
        <v>0</v>
      </c>
      <c r="E94" s="532"/>
      <c r="F94" s="60">
        <v>0</v>
      </c>
      <c r="G94" s="60">
        <v>0</v>
      </c>
      <c r="H94" s="60">
        <v>0</v>
      </c>
      <c r="I94" s="60">
        <v>0</v>
      </c>
      <c r="J94" s="50">
        <f t="shared" si="6"/>
        <v>0</v>
      </c>
      <c r="K94" s="51"/>
    </row>
    <row r="95" spans="1:15" s="124" customFormat="1" x14ac:dyDescent="0.2">
      <c r="A95" s="122"/>
      <c r="B95" s="126" t="s">
        <v>115</v>
      </c>
      <c r="C95" s="114">
        <f>'[1]Buget cerere'!C78</f>
        <v>0</v>
      </c>
      <c r="D95" s="59" t="e">
        <f>IF(F95+G95+H95+I95&lt;&gt;C95,"EROARE!",F95+G95+H95+I95)</f>
        <v>#DIV/0!</v>
      </c>
      <c r="E95" s="533"/>
      <c r="F95" s="102" t="e">
        <f>F90+F91</f>
        <v>#DIV/0!</v>
      </c>
      <c r="G95" s="102" t="e">
        <f>G90+G91</f>
        <v>#DIV/0!</v>
      </c>
      <c r="H95" s="102" t="e">
        <f>H90+H91</f>
        <v>#DIV/0!</v>
      </c>
      <c r="I95" s="102" t="e">
        <f>I90+I91</f>
        <v>#DIV/0!</v>
      </c>
      <c r="J95" s="53"/>
      <c r="K95" s="51"/>
    </row>
    <row r="96" spans="1:15" s="124" customFormat="1" x14ac:dyDescent="0.2">
      <c r="A96" s="122"/>
      <c r="B96" s="126" t="s">
        <v>116</v>
      </c>
      <c r="C96" s="102" t="str">
        <f t="shared" ref="C96:I96" si="8">IF(C95=C79,"DA","NU")</f>
        <v>DA</v>
      </c>
      <c r="D96" s="102" t="e">
        <f t="shared" si="8"/>
        <v>#DIV/0!</v>
      </c>
      <c r="E96" s="102" t="str">
        <f t="shared" si="8"/>
        <v>DA</v>
      </c>
      <c r="F96" s="102" t="e">
        <f t="shared" si="8"/>
        <v>#DIV/0!</v>
      </c>
      <c r="G96" s="102" t="e">
        <f t="shared" si="8"/>
        <v>#DIV/0!</v>
      </c>
      <c r="H96" s="102" t="e">
        <f t="shared" si="8"/>
        <v>#DIV/0!</v>
      </c>
      <c r="I96" s="102" t="e">
        <f t="shared" si="8"/>
        <v>#DIV/0!</v>
      </c>
      <c r="J96" s="53"/>
      <c r="K96" s="54"/>
    </row>
    <row r="97" spans="1:19" s="52" customFormat="1" x14ac:dyDescent="0.2">
      <c r="A97" s="47"/>
      <c r="B97" s="127"/>
      <c r="C97" s="39"/>
      <c r="D97" s="85"/>
      <c r="E97" s="39"/>
      <c r="F97" s="39"/>
      <c r="G97" s="39"/>
      <c r="H97" s="39"/>
      <c r="I97" s="39"/>
      <c r="J97" s="92"/>
      <c r="K97" s="51"/>
    </row>
    <row r="98" spans="1:19" s="52" customFormat="1" ht="34.5" customHeight="1" x14ac:dyDescent="0.25">
      <c r="B98" s="128" t="s">
        <v>117</v>
      </c>
      <c r="C98" s="129"/>
      <c r="D98" s="130" t="s">
        <v>95</v>
      </c>
      <c r="E98" s="131">
        <v>0</v>
      </c>
      <c r="F98" s="131">
        <v>1</v>
      </c>
      <c r="G98" s="131">
        <v>2</v>
      </c>
      <c r="H98" s="131">
        <v>3</v>
      </c>
      <c r="I98" s="131">
        <v>4</v>
      </c>
      <c r="J98" s="132">
        <v>5</v>
      </c>
      <c r="K98" s="132">
        <v>6</v>
      </c>
      <c r="L98" s="132">
        <v>7</v>
      </c>
      <c r="M98" s="132">
        <v>8</v>
      </c>
      <c r="N98" s="132">
        <v>9</v>
      </c>
      <c r="O98" s="132">
        <v>10</v>
      </c>
      <c r="P98" s="132">
        <v>11</v>
      </c>
      <c r="Q98" s="132">
        <v>12</v>
      </c>
      <c r="R98" s="132">
        <v>13</v>
      </c>
      <c r="S98" s="132">
        <v>14</v>
      </c>
    </row>
    <row r="99" spans="1:19" s="52" customFormat="1" x14ac:dyDescent="0.2">
      <c r="A99" s="47"/>
      <c r="B99" s="125" t="s">
        <v>118</v>
      </c>
      <c r="C99" s="133"/>
      <c r="D99" s="59">
        <f>SUM(E99:I99)</f>
        <v>0</v>
      </c>
      <c r="E99" s="531"/>
      <c r="F99" s="102">
        <f>F94</f>
        <v>0</v>
      </c>
      <c r="G99" s="102">
        <f>G94</f>
        <v>0</v>
      </c>
      <c r="H99" s="102">
        <f>H94</f>
        <v>0</v>
      </c>
      <c r="I99" s="102">
        <f>I94</f>
        <v>0</v>
      </c>
      <c r="J99" s="102"/>
      <c r="K99" s="134"/>
      <c r="L99" s="135"/>
      <c r="M99" s="135"/>
      <c r="N99" s="135"/>
      <c r="O99" s="135"/>
      <c r="P99" s="135"/>
      <c r="Q99" s="135"/>
      <c r="R99" s="135"/>
      <c r="S99" s="135"/>
    </row>
    <row r="100" spans="1:19" s="52" customFormat="1" x14ac:dyDescent="0.2">
      <c r="A100" s="47"/>
      <c r="B100" s="125" t="s">
        <v>119</v>
      </c>
      <c r="C100" s="133"/>
      <c r="D100" s="59">
        <f>SUM(E100:S100)</f>
        <v>0</v>
      </c>
      <c r="E100" s="532"/>
      <c r="F100" s="60"/>
      <c r="G100" s="60"/>
      <c r="H100" s="60"/>
      <c r="I100" s="60"/>
      <c r="J100" s="60"/>
      <c r="K100" s="136"/>
      <c r="L100" s="137"/>
      <c r="M100" s="137"/>
      <c r="N100" s="137"/>
      <c r="O100" s="137"/>
      <c r="P100" s="137"/>
      <c r="Q100" s="137"/>
      <c r="R100" s="137"/>
      <c r="S100" s="137"/>
    </row>
    <row r="101" spans="1:19" s="52" customFormat="1" x14ac:dyDescent="0.2">
      <c r="A101" s="47"/>
      <c r="B101" s="125" t="s">
        <v>120</v>
      </c>
      <c r="C101" s="133"/>
      <c r="D101" s="59">
        <f>SUM(E101:S101)</f>
        <v>0</v>
      </c>
      <c r="E101" s="532"/>
      <c r="F101" s="60"/>
      <c r="G101" s="60"/>
      <c r="H101" s="60"/>
      <c r="I101" s="60"/>
      <c r="J101" s="60"/>
      <c r="K101" s="136"/>
      <c r="L101" s="137"/>
      <c r="M101" s="137"/>
      <c r="N101" s="137"/>
      <c r="O101" s="137"/>
      <c r="P101" s="137"/>
      <c r="Q101" s="137"/>
      <c r="R101" s="137"/>
      <c r="S101" s="137"/>
    </row>
    <row r="102" spans="1:19" s="124" customFormat="1" x14ac:dyDescent="0.2">
      <c r="A102" s="122"/>
      <c r="B102" s="126" t="s">
        <v>121</v>
      </c>
      <c r="C102" s="133"/>
      <c r="D102" s="59">
        <f>SUM(E102:S102)</f>
        <v>0</v>
      </c>
      <c r="E102" s="533"/>
      <c r="F102" s="102">
        <f>F101+F100</f>
        <v>0</v>
      </c>
      <c r="G102" s="102">
        <f t="shared" ref="G102:S102" si="9">G101+G100</f>
        <v>0</v>
      </c>
      <c r="H102" s="102">
        <f t="shared" si="9"/>
        <v>0</v>
      </c>
      <c r="I102" s="102">
        <f t="shared" si="9"/>
        <v>0</v>
      </c>
      <c r="J102" s="102">
        <f t="shared" si="9"/>
        <v>0</v>
      </c>
      <c r="K102" s="102">
        <f t="shared" si="9"/>
        <v>0</v>
      </c>
      <c r="L102" s="102">
        <f t="shared" si="9"/>
        <v>0</v>
      </c>
      <c r="M102" s="102">
        <f t="shared" si="9"/>
        <v>0</v>
      </c>
      <c r="N102" s="102">
        <f t="shared" si="9"/>
        <v>0</v>
      </c>
      <c r="O102" s="102">
        <f t="shared" si="9"/>
        <v>0</v>
      </c>
      <c r="P102" s="102">
        <f t="shared" si="9"/>
        <v>0</v>
      </c>
      <c r="Q102" s="102">
        <f t="shared" si="9"/>
        <v>0</v>
      </c>
      <c r="R102" s="102">
        <f t="shared" si="9"/>
        <v>0</v>
      </c>
      <c r="S102" s="102">
        <f t="shared" si="9"/>
        <v>0</v>
      </c>
    </row>
    <row r="103" spans="1:19" s="52" customFormat="1" x14ac:dyDescent="0.2">
      <c r="A103" s="47"/>
      <c r="B103" s="127"/>
      <c r="C103" s="39"/>
      <c r="D103" s="85"/>
      <c r="E103" s="39"/>
      <c r="F103" s="39"/>
      <c r="G103" s="39"/>
      <c r="H103" s="39"/>
      <c r="I103" s="39"/>
      <c r="J103" s="92"/>
      <c r="K103" s="51"/>
    </row>
    <row r="104" spans="1:19" s="52" customFormat="1" x14ac:dyDescent="0.2">
      <c r="A104" s="47"/>
      <c r="B104" s="127"/>
      <c r="C104" s="39"/>
      <c r="D104" s="85"/>
      <c r="E104" s="39"/>
      <c r="F104" s="39"/>
      <c r="G104" s="39"/>
      <c r="H104" s="39"/>
      <c r="I104" s="39"/>
      <c r="J104" s="92"/>
      <c r="K104" s="51"/>
    </row>
    <row r="105" spans="1:19" s="52" customFormat="1" x14ac:dyDescent="0.2">
      <c r="A105" s="47"/>
      <c r="B105" s="127"/>
      <c r="C105" s="39"/>
      <c r="D105" s="85"/>
      <c r="E105" s="39"/>
      <c r="F105" s="39"/>
      <c r="G105" s="39"/>
      <c r="H105" s="39"/>
      <c r="I105" s="39"/>
      <c r="J105" s="92"/>
      <c r="K105" s="51"/>
    </row>
    <row r="106" spans="1:19" s="52" customFormat="1" x14ac:dyDescent="0.2">
      <c r="A106" s="47"/>
      <c r="B106" s="127"/>
      <c r="C106" s="39"/>
      <c r="D106" s="85"/>
      <c r="E106" s="39"/>
      <c r="F106" s="39"/>
      <c r="G106" s="39"/>
      <c r="H106" s="39"/>
      <c r="I106" s="39"/>
      <c r="J106" s="92"/>
      <c r="K106" s="51"/>
    </row>
    <row r="107" spans="1:19" s="52" customFormat="1" x14ac:dyDescent="0.2">
      <c r="A107" s="47"/>
      <c r="B107" s="127"/>
      <c r="C107" s="39"/>
      <c r="D107" s="85"/>
      <c r="E107" s="39"/>
      <c r="F107" s="39"/>
      <c r="G107" s="39"/>
      <c r="H107" s="39"/>
      <c r="I107" s="39"/>
      <c r="J107" s="92"/>
      <c r="K107" s="51"/>
    </row>
    <row r="108" spans="1:19" s="52" customFormat="1" x14ac:dyDescent="0.2">
      <c r="A108" s="47"/>
      <c r="B108" s="127"/>
      <c r="C108" s="39"/>
      <c r="D108" s="85"/>
      <c r="E108" s="39"/>
      <c r="F108" s="39"/>
      <c r="G108" s="39"/>
      <c r="H108" s="39"/>
      <c r="I108" s="39"/>
      <c r="J108" s="92"/>
      <c r="K108" s="51"/>
    </row>
    <row r="109" spans="1:19" s="52" customFormat="1" x14ac:dyDescent="0.2">
      <c r="A109" s="47"/>
      <c r="B109" s="127"/>
      <c r="C109" s="39"/>
      <c r="D109" s="85"/>
      <c r="E109" s="39"/>
      <c r="F109" s="39"/>
      <c r="G109" s="39"/>
      <c r="H109" s="39"/>
      <c r="I109" s="39"/>
      <c r="J109" s="92"/>
      <c r="K109" s="51"/>
    </row>
    <row r="110" spans="1:19" s="52" customFormat="1" x14ac:dyDescent="0.2">
      <c r="A110" s="47"/>
      <c r="B110" s="127"/>
      <c r="C110" s="39"/>
      <c r="D110" s="85"/>
      <c r="E110" s="39"/>
      <c r="F110" s="39"/>
      <c r="G110" s="39"/>
      <c r="H110" s="39"/>
      <c r="I110" s="39"/>
      <c r="J110" s="92"/>
      <c r="K110" s="51"/>
    </row>
    <row r="111" spans="1:19" s="52" customFormat="1" x14ac:dyDescent="0.2">
      <c r="A111" s="47"/>
      <c r="B111" s="127"/>
      <c r="C111" s="39"/>
      <c r="D111" s="85"/>
      <c r="E111" s="39"/>
      <c r="F111" s="39"/>
      <c r="G111" s="39"/>
      <c r="H111" s="39"/>
      <c r="I111" s="39"/>
      <c r="J111" s="92"/>
      <c r="K111" s="51"/>
    </row>
    <row r="112" spans="1:19" s="52" customFormat="1" x14ac:dyDescent="0.2">
      <c r="A112" s="47"/>
      <c r="B112" s="127"/>
      <c r="C112" s="39"/>
      <c r="D112" s="85"/>
      <c r="E112" s="39"/>
      <c r="F112" s="39"/>
      <c r="G112" s="39"/>
      <c r="H112" s="39"/>
      <c r="I112" s="39"/>
      <c r="J112" s="92"/>
      <c r="K112" s="51"/>
    </row>
    <row r="113" spans="1:11" s="52" customFormat="1" x14ac:dyDescent="0.2">
      <c r="A113" s="47"/>
      <c r="B113" s="127"/>
      <c r="C113" s="39"/>
      <c r="D113" s="85"/>
      <c r="E113" s="39"/>
      <c r="F113" s="39"/>
      <c r="G113" s="39"/>
      <c r="H113" s="39"/>
      <c r="I113" s="39"/>
      <c r="J113" s="92"/>
      <c r="K113" s="51"/>
    </row>
    <row r="114" spans="1:11" s="52" customFormat="1" x14ac:dyDescent="0.2">
      <c r="A114" s="47"/>
      <c r="B114" s="127"/>
      <c r="C114" s="39"/>
      <c r="D114" s="85"/>
      <c r="E114" s="39"/>
      <c r="F114" s="39"/>
      <c r="G114" s="39"/>
      <c r="H114" s="39"/>
      <c r="I114" s="39"/>
      <c r="J114" s="92"/>
      <c r="K114" s="51"/>
    </row>
    <row r="115" spans="1:11" s="52" customFormat="1" x14ac:dyDescent="0.2">
      <c r="A115" s="47"/>
      <c r="B115" s="127"/>
      <c r="C115" s="39"/>
      <c r="D115" s="85"/>
      <c r="E115" s="39"/>
      <c r="F115" s="39"/>
      <c r="G115" s="39"/>
      <c r="H115" s="39"/>
      <c r="I115" s="39"/>
      <c r="J115" s="92"/>
      <c r="K115" s="51"/>
    </row>
    <row r="116" spans="1:11" s="52" customFormat="1" x14ac:dyDescent="0.2">
      <c r="A116" s="47"/>
      <c r="B116" s="127"/>
      <c r="C116" s="39"/>
      <c r="D116" s="85"/>
      <c r="E116" s="39"/>
      <c r="F116" s="39"/>
      <c r="G116" s="39"/>
      <c r="H116" s="39"/>
      <c r="I116" s="39"/>
      <c r="J116" s="92"/>
      <c r="K116" s="51"/>
    </row>
  </sheetData>
  <mergeCells count="24">
    <mergeCell ref="A1:I1"/>
    <mergeCell ref="B14:I14"/>
    <mergeCell ref="B3:I3"/>
    <mergeCell ref="B5:C5"/>
    <mergeCell ref="F6:I6"/>
    <mergeCell ref="B8:I8"/>
    <mergeCell ref="E9:E13"/>
    <mergeCell ref="B40:I40"/>
    <mergeCell ref="E41:E43"/>
    <mergeCell ref="E45:E47"/>
    <mergeCell ref="B48:I48"/>
    <mergeCell ref="E15:E16"/>
    <mergeCell ref="B17:I17"/>
    <mergeCell ref="E18:E31"/>
    <mergeCell ref="B32:I32"/>
    <mergeCell ref="E33:E36"/>
    <mergeCell ref="F88:I88"/>
    <mergeCell ref="E90:E95"/>
    <mergeCell ref="E99:E102"/>
    <mergeCell ref="E49:E51"/>
    <mergeCell ref="E63:E65"/>
    <mergeCell ref="B68:I68"/>
    <mergeCell ref="F77:I77"/>
    <mergeCell ref="E79:E85"/>
  </mergeCells>
  <conditionalFormatting sqref="C96:I96">
    <cfRule type="containsText" dxfId="7" priority="1" operator="containsText" text="NU">
      <formula>NOT(ISERROR(SEARCH("NU",C96)))</formula>
    </cfRule>
    <cfRule type="containsText" dxfId="6" priority="2" operator="containsText" text="DA">
      <formula>NOT(ISERROR(SEARCH("DA",C96)))</formula>
    </cfRule>
    <cfRule type="containsText" dxfId="5" priority="3" operator="containsText" text="nu">
      <formula>NOT(ISERROR(SEARCH("nu",C96)))</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39997558519241921"/>
  </sheetPr>
  <dimension ref="A1:AE157"/>
  <sheetViews>
    <sheetView topLeftCell="A52" workbookViewId="0">
      <selection activeCell="G73" sqref="G73"/>
    </sheetView>
  </sheetViews>
  <sheetFormatPr defaultColWidth="8.85546875" defaultRowHeight="15" x14ac:dyDescent="0.25"/>
  <cols>
    <col min="1" max="1" width="45.7109375" style="176" customWidth="1"/>
    <col min="2" max="2" width="15.5703125" style="39" customWidth="1"/>
    <col min="3" max="3" width="15.5703125" style="39" hidden="1" customWidth="1"/>
    <col min="4" max="8" width="15.5703125" style="39" customWidth="1"/>
    <col min="9" max="9" width="15.5703125" style="139" customWidth="1"/>
    <col min="10" max="17" width="15.5703125" style="39" customWidth="1"/>
    <col min="18" max="18" width="55.28515625" style="40" customWidth="1"/>
    <col min="19" max="31" width="9.140625" style="141" customWidth="1"/>
  </cols>
  <sheetData>
    <row r="1" spans="1:31" ht="36.6" customHeight="1" x14ac:dyDescent="0.25">
      <c r="A1" s="555" t="s">
        <v>487</v>
      </c>
      <c r="B1" s="555"/>
      <c r="C1" s="555"/>
      <c r="D1" s="555"/>
      <c r="E1" s="555"/>
      <c r="F1" s="555"/>
      <c r="G1" s="555"/>
      <c r="H1" s="555"/>
      <c r="I1" s="555"/>
      <c r="J1" s="555"/>
      <c r="K1" s="555"/>
      <c r="L1" s="555"/>
      <c r="M1" s="555"/>
      <c r="N1" s="555"/>
      <c r="O1" s="555"/>
      <c r="P1" s="555"/>
      <c r="Q1" s="555"/>
    </row>
    <row r="2" spans="1:31" ht="20.25" x14ac:dyDescent="0.25">
      <c r="A2" s="138"/>
      <c r="B2" s="142"/>
      <c r="C2" s="142"/>
      <c r="D2" s="142"/>
      <c r="J2" s="140"/>
      <c r="K2" s="140"/>
      <c r="L2" s="140"/>
      <c r="M2" s="140"/>
    </row>
    <row r="3" spans="1:31" ht="27.75" customHeight="1" x14ac:dyDescent="0.25">
      <c r="A3" s="547" t="s">
        <v>494</v>
      </c>
      <c r="B3" s="547"/>
      <c r="C3" s="547"/>
      <c r="D3" s="547"/>
      <c r="E3" s="547"/>
      <c r="F3" s="547"/>
      <c r="G3" s="547"/>
      <c r="H3" s="547"/>
      <c r="I3" s="547"/>
      <c r="J3" s="547"/>
      <c r="K3" s="547"/>
      <c r="L3" s="547"/>
      <c r="M3" s="547"/>
      <c r="N3" s="547"/>
      <c r="O3" s="547"/>
      <c r="P3" s="547"/>
      <c r="Q3" s="547"/>
    </row>
    <row r="4" spans="1:31" s="52" customFormat="1" ht="36" customHeight="1" x14ac:dyDescent="0.25">
      <c r="A4" s="556" t="s">
        <v>122</v>
      </c>
      <c r="B4" s="556"/>
      <c r="C4" s="556"/>
      <c r="D4" s="556"/>
      <c r="E4" s="556"/>
      <c r="F4" s="556"/>
      <c r="G4" s="556"/>
      <c r="H4" s="556"/>
      <c r="I4" s="556"/>
      <c r="J4" s="556"/>
      <c r="K4" s="556"/>
      <c r="L4" s="556"/>
      <c r="M4" s="556"/>
      <c r="N4" s="556"/>
      <c r="O4" s="556"/>
      <c r="P4" s="556"/>
      <c r="Q4" s="556"/>
      <c r="R4" s="92"/>
      <c r="S4" s="143"/>
      <c r="T4" s="143"/>
      <c r="U4" s="143"/>
      <c r="V4" s="143"/>
      <c r="W4" s="143"/>
      <c r="X4" s="143"/>
      <c r="Y4" s="143"/>
      <c r="Z4" s="143"/>
      <c r="AA4" s="143"/>
      <c r="AB4" s="143"/>
      <c r="AC4" s="143"/>
      <c r="AD4" s="143"/>
      <c r="AE4" s="143"/>
    </row>
    <row r="5" spans="1:31" s="52" customFormat="1" ht="36" customHeight="1" x14ac:dyDescent="0.25">
      <c r="A5" s="557" t="s">
        <v>123</v>
      </c>
      <c r="B5" s="557"/>
      <c r="C5" s="557"/>
      <c r="D5" s="557"/>
      <c r="E5" s="557"/>
      <c r="F5" s="557"/>
      <c r="G5" s="557"/>
      <c r="H5" s="557"/>
      <c r="I5" s="557"/>
      <c r="J5" s="557"/>
      <c r="K5" s="557"/>
      <c r="L5" s="557"/>
      <c r="M5" s="145"/>
      <c r="N5" s="92"/>
      <c r="O5" s="92"/>
      <c r="P5" s="92"/>
      <c r="Q5" s="92"/>
      <c r="R5" s="92"/>
      <c r="S5" s="143"/>
      <c r="T5" s="143"/>
      <c r="U5" s="143"/>
      <c r="V5" s="143"/>
      <c r="W5" s="143"/>
      <c r="X5" s="143"/>
      <c r="Y5" s="143"/>
      <c r="Z5" s="143"/>
      <c r="AA5" s="143"/>
      <c r="AB5" s="143"/>
      <c r="AC5" s="143"/>
      <c r="AD5" s="143"/>
      <c r="AE5" s="143"/>
    </row>
    <row r="6" spans="1:31" s="52" customFormat="1" ht="25.5" x14ac:dyDescent="0.25">
      <c r="A6" s="146" t="s">
        <v>124</v>
      </c>
      <c r="B6" s="147" t="s">
        <v>95</v>
      </c>
      <c r="C6" s="147">
        <v>0</v>
      </c>
      <c r="D6" s="147">
        <v>1</v>
      </c>
      <c r="E6" s="147">
        <v>2</v>
      </c>
      <c r="F6" s="147">
        <v>3</v>
      </c>
      <c r="G6" s="147">
        <v>4</v>
      </c>
      <c r="H6" s="147">
        <v>5</v>
      </c>
      <c r="I6" s="147">
        <v>6</v>
      </c>
      <c r="J6" s="147">
        <v>7</v>
      </c>
      <c r="K6" s="147">
        <v>8</v>
      </c>
      <c r="L6" s="147">
        <v>9</v>
      </c>
      <c r="M6" s="147">
        <v>10</v>
      </c>
      <c r="N6" s="147">
        <v>11</v>
      </c>
      <c r="O6" s="147">
        <v>12</v>
      </c>
      <c r="P6" s="147">
        <v>13</v>
      </c>
      <c r="Q6" s="147">
        <v>14</v>
      </c>
      <c r="R6" s="109"/>
    </row>
    <row r="7" spans="1:31" s="52" customFormat="1" x14ac:dyDescent="0.25">
      <c r="A7" s="148" t="s">
        <v>125</v>
      </c>
      <c r="B7" s="149"/>
      <c r="C7" s="531"/>
      <c r="D7" s="149"/>
      <c r="E7" s="149"/>
      <c r="F7" s="149"/>
      <c r="G7" s="149"/>
      <c r="H7" s="149"/>
      <c r="I7" s="149"/>
      <c r="J7" s="149"/>
      <c r="K7" s="149"/>
      <c r="L7" s="149"/>
      <c r="M7" s="149"/>
      <c r="N7" s="149"/>
      <c r="O7" s="149"/>
      <c r="P7" s="149"/>
      <c r="Q7" s="149"/>
      <c r="R7" s="92"/>
      <c r="S7" s="143"/>
      <c r="T7" s="143"/>
      <c r="U7" s="143"/>
      <c r="V7" s="143"/>
      <c r="W7" s="143"/>
      <c r="X7" s="143"/>
      <c r="Y7" s="143"/>
      <c r="Z7" s="143"/>
      <c r="AA7" s="143"/>
      <c r="AB7" s="143"/>
      <c r="AC7" s="143"/>
      <c r="AD7" s="143"/>
      <c r="AE7" s="143"/>
    </row>
    <row r="8" spans="1:31" s="52" customFormat="1" x14ac:dyDescent="0.2">
      <c r="A8" s="150" t="s">
        <v>437</v>
      </c>
      <c r="B8" s="59">
        <f>SUM(D8:Q8)</f>
        <v>0</v>
      </c>
      <c r="C8" s="532"/>
      <c r="D8" s="102">
        <f t="shared" ref="D8:Q8" si="0">D9*D10</f>
        <v>0</v>
      </c>
      <c r="E8" s="102">
        <f t="shared" si="0"/>
        <v>0</v>
      </c>
      <c r="F8" s="102">
        <f t="shared" si="0"/>
        <v>0</v>
      </c>
      <c r="G8" s="102">
        <f t="shared" si="0"/>
        <v>0</v>
      </c>
      <c r="H8" s="102">
        <f t="shared" si="0"/>
        <v>0</v>
      </c>
      <c r="I8" s="102">
        <f t="shared" si="0"/>
        <v>0</v>
      </c>
      <c r="J8" s="102">
        <f t="shared" si="0"/>
        <v>0</v>
      </c>
      <c r="K8" s="102">
        <f t="shared" si="0"/>
        <v>0</v>
      </c>
      <c r="L8" s="102">
        <f t="shared" si="0"/>
        <v>0</v>
      </c>
      <c r="M8" s="102">
        <f t="shared" si="0"/>
        <v>0</v>
      </c>
      <c r="N8" s="102">
        <f t="shared" si="0"/>
        <v>0</v>
      </c>
      <c r="O8" s="102">
        <f t="shared" si="0"/>
        <v>0</v>
      </c>
      <c r="P8" s="102">
        <f t="shared" si="0"/>
        <v>0</v>
      </c>
      <c r="Q8" s="102">
        <f t="shared" si="0"/>
        <v>0</v>
      </c>
      <c r="R8" s="92"/>
      <c r="S8" s="143"/>
      <c r="T8" s="143"/>
      <c r="U8" s="143"/>
      <c r="V8" s="143"/>
      <c r="W8" s="143"/>
      <c r="X8" s="143"/>
      <c r="Y8" s="143"/>
      <c r="Z8" s="143"/>
      <c r="AA8" s="143"/>
      <c r="AB8" s="143"/>
      <c r="AC8" s="143"/>
      <c r="AD8" s="143"/>
      <c r="AE8" s="143"/>
    </row>
    <row r="9" spans="1:31" s="155" customFormat="1" ht="11.25" x14ac:dyDescent="0.2">
      <c r="A9" s="151" t="s">
        <v>326</v>
      </c>
      <c r="B9" s="152" t="s">
        <v>126</v>
      </c>
      <c r="C9" s="532"/>
      <c r="D9" s="153">
        <v>0</v>
      </c>
      <c r="E9" s="153">
        <v>0</v>
      </c>
      <c r="F9" s="153">
        <v>0</v>
      </c>
      <c r="G9" s="153">
        <v>0</v>
      </c>
      <c r="H9" s="153">
        <v>0</v>
      </c>
      <c r="I9" s="153">
        <v>0</v>
      </c>
      <c r="J9" s="153">
        <v>0</v>
      </c>
      <c r="K9" s="153">
        <v>0</v>
      </c>
      <c r="L9" s="153">
        <v>0</v>
      </c>
      <c r="M9" s="153">
        <v>0</v>
      </c>
      <c r="N9" s="153">
        <v>0</v>
      </c>
      <c r="O9" s="153">
        <v>0</v>
      </c>
      <c r="P9" s="153">
        <v>0</v>
      </c>
      <c r="Q9" s="153">
        <v>0</v>
      </c>
      <c r="R9" s="154"/>
      <c r="S9" s="154"/>
      <c r="T9" s="154"/>
      <c r="U9" s="154"/>
      <c r="V9" s="154"/>
      <c r="W9" s="154"/>
      <c r="X9" s="154"/>
      <c r="Y9" s="154"/>
      <c r="Z9" s="154"/>
      <c r="AA9" s="154"/>
      <c r="AB9" s="154"/>
      <c r="AC9" s="154"/>
      <c r="AD9" s="154"/>
      <c r="AE9" s="154"/>
    </row>
    <row r="10" spans="1:31" s="155" customFormat="1" ht="11.25" x14ac:dyDescent="0.2">
      <c r="A10" s="151" t="s">
        <v>327</v>
      </c>
      <c r="B10" s="152" t="s">
        <v>126</v>
      </c>
      <c r="C10" s="532"/>
      <c r="D10" s="153">
        <v>0</v>
      </c>
      <c r="E10" s="153">
        <v>0</v>
      </c>
      <c r="F10" s="153">
        <v>0</v>
      </c>
      <c r="G10" s="153">
        <v>0</v>
      </c>
      <c r="H10" s="153">
        <v>0</v>
      </c>
      <c r="I10" s="153">
        <v>0</v>
      </c>
      <c r="J10" s="153">
        <v>0</v>
      </c>
      <c r="K10" s="153">
        <v>0</v>
      </c>
      <c r="L10" s="153">
        <v>0</v>
      </c>
      <c r="M10" s="153">
        <v>0</v>
      </c>
      <c r="N10" s="153">
        <v>0</v>
      </c>
      <c r="O10" s="153">
        <v>0</v>
      </c>
      <c r="P10" s="153">
        <v>0</v>
      </c>
      <c r="Q10" s="153">
        <v>0</v>
      </c>
      <c r="R10" s="154"/>
      <c r="S10" s="154"/>
      <c r="T10" s="154"/>
      <c r="U10" s="154"/>
      <c r="V10" s="154"/>
      <c r="W10" s="154"/>
      <c r="X10" s="154"/>
      <c r="Y10" s="154"/>
      <c r="Z10" s="154"/>
      <c r="AA10" s="154"/>
      <c r="AB10" s="154"/>
      <c r="AC10" s="154"/>
      <c r="AD10" s="154"/>
      <c r="AE10" s="154"/>
    </row>
    <row r="11" spans="1:31" s="52" customFormat="1" x14ac:dyDescent="0.2">
      <c r="A11" s="150" t="s">
        <v>453</v>
      </c>
      <c r="B11" s="59">
        <f>SUM(D11:Q11)</f>
        <v>0</v>
      </c>
      <c r="C11" s="532"/>
      <c r="D11" s="102">
        <f t="shared" ref="D11:Q11" si="1">D12*D13</f>
        <v>0</v>
      </c>
      <c r="E11" s="102">
        <f t="shared" si="1"/>
        <v>0</v>
      </c>
      <c r="F11" s="102">
        <f t="shared" si="1"/>
        <v>0</v>
      </c>
      <c r="G11" s="102">
        <f t="shared" si="1"/>
        <v>0</v>
      </c>
      <c r="H11" s="102">
        <f t="shared" si="1"/>
        <v>0</v>
      </c>
      <c r="I11" s="102">
        <f t="shared" si="1"/>
        <v>0</v>
      </c>
      <c r="J11" s="102">
        <f t="shared" si="1"/>
        <v>0</v>
      </c>
      <c r="K11" s="102">
        <f t="shared" si="1"/>
        <v>0</v>
      </c>
      <c r="L11" s="102">
        <f t="shared" si="1"/>
        <v>0</v>
      </c>
      <c r="M11" s="102">
        <f t="shared" si="1"/>
        <v>0</v>
      </c>
      <c r="N11" s="102">
        <f t="shared" si="1"/>
        <v>0</v>
      </c>
      <c r="O11" s="102">
        <f t="shared" si="1"/>
        <v>0</v>
      </c>
      <c r="P11" s="102">
        <f t="shared" si="1"/>
        <v>0</v>
      </c>
      <c r="Q11" s="102">
        <f t="shared" si="1"/>
        <v>0</v>
      </c>
      <c r="R11" s="92"/>
      <c r="S11" s="143"/>
      <c r="T11" s="143"/>
      <c r="U11" s="143"/>
      <c r="V11" s="143"/>
      <c r="W11" s="143"/>
      <c r="X11" s="143"/>
      <c r="Y11" s="143"/>
      <c r="Z11" s="143"/>
      <c r="AA11" s="143"/>
      <c r="AB11" s="143"/>
      <c r="AC11" s="143"/>
      <c r="AD11" s="143"/>
      <c r="AE11" s="143"/>
    </row>
    <row r="12" spans="1:31" s="155" customFormat="1" ht="11.25" x14ac:dyDescent="0.2">
      <c r="A12" s="151" t="s">
        <v>326</v>
      </c>
      <c r="B12" s="152" t="s">
        <v>126</v>
      </c>
      <c r="C12" s="532"/>
      <c r="D12" s="153">
        <v>0</v>
      </c>
      <c r="E12" s="153">
        <v>0</v>
      </c>
      <c r="F12" s="153">
        <v>0</v>
      </c>
      <c r="G12" s="153">
        <v>0</v>
      </c>
      <c r="H12" s="153">
        <v>0</v>
      </c>
      <c r="I12" s="153">
        <v>0</v>
      </c>
      <c r="J12" s="153">
        <v>0</v>
      </c>
      <c r="K12" s="153">
        <v>0</v>
      </c>
      <c r="L12" s="153">
        <v>0</v>
      </c>
      <c r="M12" s="153">
        <v>0</v>
      </c>
      <c r="N12" s="153">
        <v>0</v>
      </c>
      <c r="O12" s="153">
        <v>0</v>
      </c>
      <c r="P12" s="153">
        <v>0</v>
      </c>
      <c r="Q12" s="153">
        <v>0</v>
      </c>
      <c r="R12" s="154"/>
      <c r="S12" s="154"/>
      <c r="T12" s="154"/>
      <c r="U12" s="154"/>
      <c r="V12" s="154"/>
      <c r="W12" s="154"/>
      <c r="X12" s="154"/>
      <c r="Y12" s="154"/>
      <c r="Z12" s="154"/>
      <c r="AA12" s="154"/>
      <c r="AB12" s="154"/>
      <c r="AC12" s="154"/>
      <c r="AD12" s="154"/>
      <c r="AE12" s="154"/>
    </row>
    <row r="13" spans="1:31" s="155" customFormat="1" ht="11.25" x14ac:dyDescent="0.2">
      <c r="A13" s="151" t="s">
        <v>327</v>
      </c>
      <c r="B13" s="152" t="s">
        <v>126</v>
      </c>
      <c r="C13" s="532"/>
      <c r="D13" s="153">
        <v>0</v>
      </c>
      <c r="E13" s="153">
        <v>0</v>
      </c>
      <c r="F13" s="153">
        <v>0</v>
      </c>
      <c r="G13" s="153">
        <v>0</v>
      </c>
      <c r="H13" s="153">
        <v>0</v>
      </c>
      <c r="I13" s="153">
        <v>0</v>
      </c>
      <c r="J13" s="153">
        <v>0</v>
      </c>
      <c r="K13" s="153">
        <v>0</v>
      </c>
      <c r="L13" s="153">
        <v>0</v>
      </c>
      <c r="M13" s="153">
        <v>0</v>
      </c>
      <c r="N13" s="153">
        <v>0</v>
      </c>
      <c r="O13" s="153">
        <v>0</v>
      </c>
      <c r="P13" s="153">
        <v>0</v>
      </c>
      <c r="Q13" s="153">
        <v>0</v>
      </c>
      <c r="R13" s="154"/>
      <c r="S13" s="154"/>
      <c r="T13" s="154"/>
      <c r="U13" s="154"/>
      <c r="V13" s="154"/>
      <c r="W13" s="154"/>
      <c r="X13" s="154"/>
      <c r="Y13" s="154"/>
      <c r="Z13" s="154"/>
      <c r="AA13" s="154"/>
      <c r="AB13" s="154"/>
      <c r="AC13" s="154"/>
      <c r="AD13" s="154"/>
      <c r="AE13" s="154"/>
    </row>
    <row r="14" spans="1:31" s="52" customFormat="1" x14ac:dyDescent="0.25">
      <c r="A14" s="146" t="s">
        <v>325</v>
      </c>
      <c r="B14" s="59">
        <f>SUM(D14:Q14)</f>
        <v>0</v>
      </c>
      <c r="C14" s="532"/>
      <c r="D14" s="149">
        <f t="shared" ref="D14:Q14" si="2">D15*D16</f>
        <v>0</v>
      </c>
      <c r="E14" s="149">
        <f t="shared" si="2"/>
        <v>0</v>
      </c>
      <c r="F14" s="149">
        <f t="shared" si="2"/>
        <v>0</v>
      </c>
      <c r="G14" s="149">
        <f t="shared" si="2"/>
        <v>0</v>
      </c>
      <c r="H14" s="149">
        <f t="shared" si="2"/>
        <v>0</v>
      </c>
      <c r="I14" s="149">
        <f t="shared" si="2"/>
        <v>0</v>
      </c>
      <c r="J14" s="149">
        <f t="shared" si="2"/>
        <v>0</v>
      </c>
      <c r="K14" s="149">
        <f t="shared" si="2"/>
        <v>0</v>
      </c>
      <c r="L14" s="149">
        <f t="shared" si="2"/>
        <v>0</v>
      </c>
      <c r="M14" s="149">
        <f t="shared" si="2"/>
        <v>0</v>
      </c>
      <c r="N14" s="149">
        <f t="shared" si="2"/>
        <v>0</v>
      </c>
      <c r="O14" s="149">
        <f t="shared" si="2"/>
        <v>0</v>
      </c>
      <c r="P14" s="149">
        <f t="shared" si="2"/>
        <v>0</v>
      </c>
      <c r="Q14" s="149">
        <f t="shared" si="2"/>
        <v>0</v>
      </c>
      <c r="R14" s="92"/>
      <c r="S14" s="143"/>
      <c r="T14" s="143"/>
      <c r="U14" s="143"/>
      <c r="V14" s="143"/>
      <c r="W14" s="143"/>
      <c r="X14" s="143"/>
      <c r="Y14" s="143"/>
      <c r="Z14" s="143"/>
      <c r="AA14" s="143"/>
      <c r="AB14" s="143"/>
      <c r="AC14" s="143"/>
      <c r="AD14" s="143"/>
      <c r="AE14" s="143"/>
    </row>
    <row r="15" spans="1:31" s="155" customFormat="1" ht="11.25" x14ac:dyDescent="0.2">
      <c r="A15" s="151" t="s">
        <v>326</v>
      </c>
      <c r="B15" s="152" t="s">
        <v>126</v>
      </c>
      <c r="C15" s="532"/>
      <c r="D15" s="153">
        <v>0</v>
      </c>
      <c r="E15" s="153">
        <v>0</v>
      </c>
      <c r="F15" s="153">
        <v>0</v>
      </c>
      <c r="G15" s="153">
        <v>0</v>
      </c>
      <c r="H15" s="153">
        <v>0</v>
      </c>
      <c r="I15" s="153">
        <v>0</v>
      </c>
      <c r="J15" s="153">
        <v>0</v>
      </c>
      <c r="K15" s="153">
        <v>0</v>
      </c>
      <c r="L15" s="153">
        <v>0</v>
      </c>
      <c r="M15" s="153">
        <v>0</v>
      </c>
      <c r="N15" s="153">
        <v>0</v>
      </c>
      <c r="O15" s="153">
        <v>0</v>
      </c>
      <c r="P15" s="153">
        <v>0</v>
      </c>
      <c r="Q15" s="153">
        <v>0</v>
      </c>
      <c r="R15" s="154"/>
      <c r="S15" s="154"/>
      <c r="T15" s="154"/>
      <c r="U15" s="154"/>
      <c r="V15" s="154"/>
      <c r="W15" s="154"/>
      <c r="X15" s="154"/>
      <c r="Y15" s="154"/>
      <c r="Z15" s="154"/>
      <c r="AA15" s="154"/>
      <c r="AB15" s="154"/>
      <c r="AC15" s="154"/>
      <c r="AD15" s="154"/>
      <c r="AE15" s="154"/>
    </row>
    <row r="16" spans="1:31" s="155" customFormat="1" ht="11.25" x14ac:dyDescent="0.2">
      <c r="A16" s="151" t="s">
        <v>327</v>
      </c>
      <c r="B16" s="152" t="s">
        <v>126</v>
      </c>
      <c r="C16" s="532"/>
      <c r="D16" s="153">
        <v>0</v>
      </c>
      <c r="E16" s="153">
        <v>0</v>
      </c>
      <c r="F16" s="153">
        <v>0</v>
      </c>
      <c r="G16" s="153">
        <v>0</v>
      </c>
      <c r="H16" s="153">
        <v>0</v>
      </c>
      <c r="I16" s="153">
        <v>0</v>
      </c>
      <c r="J16" s="153">
        <v>0</v>
      </c>
      <c r="K16" s="153">
        <v>0</v>
      </c>
      <c r="L16" s="153">
        <v>0</v>
      </c>
      <c r="M16" s="153">
        <v>0</v>
      </c>
      <c r="N16" s="153">
        <v>0</v>
      </c>
      <c r="O16" s="153">
        <v>0</v>
      </c>
      <c r="P16" s="153">
        <v>0</v>
      </c>
      <c r="Q16" s="153">
        <v>0</v>
      </c>
      <c r="R16" s="154"/>
      <c r="S16" s="154"/>
      <c r="T16" s="154"/>
      <c r="U16" s="154"/>
      <c r="V16" s="154"/>
      <c r="W16" s="154"/>
      <c r="X16" s="154"/>
      <c r="Y16" s="154"/>
      <c r="Z16" s="154"/>
      <c r="AA16" s="154"/>
      <c r="AB16" s="154"/>
      <c r="AC16" s="154"/>
      <c r="AD16" s="154"/>
      <c r="AE16" s="154"/>
    </row>
    <row r="17" spans="1:31" s="52" customFormat="1" ht="18" customHeight="1" x14ac:dyDescent="0.2">
      <c r="A17" s="156" t="s">
        <v>128</v>
      </c>
      <c r="B17" s="59">
        <f>SUM(D17:Q17)</f>
        <v>0</v>
      </c>
      <c r="C17" s="532"/>
      <c r="D17" s="153">
        <v>0</v>
      </c>
      <c r="E17" s="153">
        <v>0</v>
      </c>
      <c r="F17" s="153">
        <v>0</v>
      </c>
      <c r="G17" s="153">
        <v>0</v>
      </c>
      <c r="H17" s="153">
        <v>0</v>
      </c>
      <c r="I17" s="153">
        <v>0</v>
      </c>
      <c r="J17" s="153">
        <v>0</v>
      </c>
      <c r="K17" s="153">
        <v>0</v>
      </c>
      <c r="L17" s="153">
        <v>0</v>
      </c>
      <c r="M17" s="153">
        <v>0</v>
      </c>
      <c r="N17" s="153">
        <v>0</v>
      </c>
      <c r="O17" s="153">
        <v>0</v>
      </c>
      <c r="P17" s="153">
        <v>0</v>
      </c>
      <c r="Q17" s="153">
        <v>0</v>
      </c>
      <c r="R17" s="92"/>
      <c r="S17" s="143"/>
      <c r="T17" s="143"/>
      <c r="U17" s="143"/>
      <c r="V17" s="143"/>
      <c r="W17" s="143"/>
      <c r="X17" s="143"/>
      <c r="Y17" s="143"/>
      <c r="Z17" s="143"/>
      <c r="AA17" s="143"/>
      <c r="AB17" s="143"/>
      <c r="AC17" s="143"/>
      <c r="AD17" s="143"/>
      <c r="AE17" s="143"/>
    </row>
    <row r="18" spans="1:31" s="52" customFormat="1" ht="18" customHeight="1" x14ac:dyDescent="0.2">
      <c r="A18" s="156" t="s">
        <v>129</v>
      </c>
      <c r="B18" s="59">
        <f t="shared" ref="B18" si="3">SUM(C18:M18)</f>
        <v>0</v>
      </c>
      <c r="C18" s="532"/>
      <c r="D18" s="153">
        <v>0</v>
      </c>
      <c r="E18" s="153">
        <v>0</v>
      </c>
      <c r="F18" s="153">
        <v>0</v>
      </c>
      <c r="G18" s="153">
        <v>0</v>
      </c>
      <c r="H18" s="153">
        <v>0</v>
      </c>
      <c r="I18" s="153">
        <v>0</v>
      </c>
      <c r="J18" s="153">
        <v>0</v>
      </c>
      <c r="K18" s="153">
        <v>0</v>
      </c>
      <c r="L18" s="153">
        <v>0</v>
      </c>
      <c r="M18" s="153">
        <v>0</v>
      </c>
      <c r="N18" s="153">
        <v>0</v>
      </c>
      <c r="O18" s="153">
        <v>0</v>
      </c>
      <c r="P18" s="153">
        <v>0</v>
      </c>
      <c r="Q18" s="153">
        <v>0</v>
      </c>
      <c r="R18" s="92"/>
      <c r="S18" s="143"/>
      <c r="T18" s="143"/>
      <c r="U18" s="143"/>
      <c r="V18" s="143"/>
      <c r="W18" s="143"/>
      <c r="X18" s="143"/>
      <c r="Y18" s="143"/>
      <c r="Z18" s="143"/>
      <c r="AA18" s="143"/>
      <c r="AB18" s="143"/>
      <c r="AC18" s="143"/>
      <c r="AD18" s="143"/>
      <c r="AE18" s="143"/>
    </row>
    <row r="19" spans="1:31" s="52" customFormat="1" ht="18" customHeight="1" x14ac:dyDescent="0.2">
      <c r="A19" s="156" t="s">
        <v>130</v>
      </c>
      <c r="B19" s="59">
        <f>SUM(D19:Q19)</f>
        <v>0</v>
      </c>
      <c r="C19" s="532"/>
      <c r="D19" s="153">
        <v>0</v>
      </c>
      <c r="E19" s="153">
        <v>0</v>
      </c>
      <c r="F19" s="153">
        <v>0</v>
      </c>
      <c r="G19" s="153">
        <v>0</v>
      </c>
      <c r="H19" s="153">
        <v>0</v>
      </c>
      <c r="I19" s="153">
        <v>0</v>
      </c>
      <c r="J19" s="153">
        <v>0</v>
      </c>
      <c r="K19" s="153">
        <v>0</v>
      </c>
      <c r="L19" s="153">
        <v>0</v>
      </c>
      <c r="M19" s="153">
        <v>0</v>
      </c>
      <c r="N19" s="153">
        <v>0</v>
      </c>
      <c r="O19" s="153">
        <v>0</v>
      </c>
      <c r="P19" s="153">
        <v>0</v>
      </c>
      <c r="Q19" s="153">
        <v>0</v>
      </c>
      <c r="R19" s="92"/>
      <c r="S19" s="143"/>
      <c r="T19" s="143"/>
      <c r="U19" s="143"/>
      <c r="V19" s="143"/>
      <c r="W19" s="143"/>
      <c r="X19" s="143"/>
      <c r="Y19" s="143"/>
      <c r="Z19" s="143"/>
      <c r="AA19" s="143"/>
      <c r="AB19" s="143"/>
      <c r="AC19" s="143"/>
      <c r="AD19" s="143"/>
      <c r="AE19" s="143"/>
    </row>
    <row r="20" spans="1:31" s="52" customFormat="1" ht="18" customHeight="1" x14ac:dyDescent="0.2">
      <c r="A20" s="156" t="s">
        <v>131</v>
      </c>
      <c r="B20" s="59">
        <f>SUM(D20:Q20)</f>
        <v>0</v>
      </c>
      <c r="C20" s="532"/>
      <c r="D20" s="153">
        <v>0</v>
      </c>
      <c r="E20" s="153">
        <v>0</v>
      </c>
      <c r="F20" s="153">
        <v>0</v>
      </c>
      <c r="G20" s="153">
        <v>0</v>
      </c>
      <c r="H20" s="153">
        <v>0</v>
      </c>
      <c r="I20" s="153">
        <v>0</v>
      </c>
      <c r="J20" s="153">
        <v>0</v>
      </c>
      <c r="K20" s="153">
        <v>0</v>
      </c>
      <c r="L20" s="153">
        <v>0</v>
      </c>
      <c r="M20" s="153">
        <v>0</v>
      </c>
      <c r="N20" s="153">
        <v>0</v>
      </c>
      <c r="O20" s="153">
        <v>0</v>
      </c>
      <c r="P20" s="153">
        <v>0</v>
      </c>
      <c r="Q20" s="153">
        <v>0</v>
      </c>
      <c r="R20" s="92"/>
      <c r="S20" s="143"/>
      <c r="T20" s="143"/>
      <c r="U20" s="143"/>
      <c r="V20" s="143"/>
      <c r="W20" s="143"/>
      <c r="X20" s="143"/>
      <c r="Y20" s="143"/>
      <c r="Z20" s="143"/>
      <c r="AA20" s="143"/>
      <c r="AB20" s="143"/>
      <c r="AC20" s="143"/>
      <c r="AD20" s="143"/>
      <c r="AE20" s="143"/>
    </row>
    <row r="21" spans="1:31" s="52" customFormat="1" ht="25.5" x14ac:dyDescent="0.2">
      <c r="A21" s="157" t="s">
        <v>132</v>
      </c>
      <c r="B21" s="59">
        <f>SUM(D21:Q21)</f>
        <v>0</v>
      </c>
      <c r="C21" s="532"/>
      <c r="D21" s="153">
        <v>0</v>
      </c>
      <c r="E21" s="153">
        <v>0</v>
      </c>
      <c r="F21" s="153">
        <v>0</v>
      </c>
      <c r="G21" s="153">
        <v>0</v>
      </c>
      <c r="H21" s="153">
        <v>0</v>
      </c>
      <c r="I21" s="153">
        <v>0</v>
      </c>
      <c r="J21" s="153">
        <v>0</v>
      </c>
      <c r="K21" s="153">
        <v>0</v>
      </c>
      <c r="L21" s="153">
        <v>0</v>
      </c>
      <c r="M21" s="153">
        <v>0</v>
      </c>
      <c r="N21" s="153">
        <v>0</v>
      </c>
      <c r="O21" s="153">
        <v>0</v>
      </c>
      <c r="P21" s="153">
        <v>0</v>
      </c>
      <c r="Q21" s="153">
        <v>0</v>
      </c>
      <c r="R21" s="92"/>
      <c r="S21" s="143"/>
      <c r="T21" s="143"/>
      <c r="U21" s="143"/>
      <c r="V21" s="143"/>
      <c r="W21" s="143"/>
      <c r="X21" s="143"/>
      <c r="Y21" s="143"/>
      <c r="Z21" s="143"/>
      <c r="AA21" s="143"/>
      <c r="AB21" s="143"/>
      <c r="AC21" s="143"/>
      <c r="AD21" s="143"/>
      <c r="AE21" s="143"/>
    </row>
    <row r="22" spans="1:31" s="52" customFormat="1" x14ac:dyDescent="0.2">
      <c r="A22" s="157" t="s">
        <v>133</v>
      </c>
      <c r="B22" s="59">
        <f>SUM(D22:Q22)</f>
        <v>0</v>
      </c>
      <c r="C22" s="532"/>
      <c r="D22" s="153">
        <v>0</v>
      </c>
      <c r="E22" s="153">
        <v>0</v>
      </c>
      <c r="F22" s="153">
        <v>0</v>
      </c>
      <c r="G22" s="153">
        <v>0</v>
      </c>
      <c r="H22" s="153">
        <v>0</v>
      </c>
      <c r="I22" s="153">
        <v>0</v>
      </c>
      <c r="J22" s="153">
        <v>0</v>
      </c>
      <c r="K22" s="153">
        <v>0</v>
      </c>
      <c r="L22" s="153">
        <v>0</v>
      </c>
      <c r="M22" s="153">
        <v>0</v>
      </c>
      <c r="N22" s="153">
        <v>0</v>
      </c>
      <c r="O22" s="153">
        <v>0</v>
      </c>
      <c r="P22" s="153">
        <v>0</v>
      </c>
      <c r="Q22" s="153">
        <v>0</v>
      </c>
      <c r="R22" s="92"/>
      <c r="S22" s="143"/>
      <c r="T22" s="143"/>
      <c r="U22" s="143"/>
      <c r="V22" s="143"/>
      <c r="W22" s="143"/>
      <c r="X22" s="143"/>
      <c r="Y22" s="143"/>
      <c r="Z22" s="143"/>
      <c r="AA22" s="143"/>
      <c r="AB22" s="143"/>
      <c r="AC22" s="143"/>
      <c r="AD22" s="143"/>
      <c r="AE22" s="143"/>
    </row>
    <row r="23" spans="1:31" s="52" customFormat="1" x14ac:dyDescent="0.2">
      <c r="A23" s="150" t="s">
        <v>134</v>
      </c>
      <c r="B23" s="59">
        <f>SUM(D23:Q23)</f>
        <v>0</v>
      </c>
      <c r="C23" s="532"/>
      <c r="D23" s="153">
        <v>0</v>
      </c>
      <c r="E23" s="153">
        <v>0</v>
      </c>
      <c r="F23" s="153">
        <v>0</v>
      </c>
      <c r="G23" s="153">
        <v>0</v>
      </c>
      <c r="H23" s="153">
        <v>0</v>
      </c>
      <c r="I23" s="153">
        <v>0</v>
      </c>
      <c r="J23" s="153">
        <v>0</v>
      </c>
      <c r="K23" s="153">
        <v>0</v>
      </c>
      <c r="L23" s="153">
        <v>0</v>
      </c>
      <c r="M23" s="153">
        <v>0</v>
      </c>
      <c r="N23" s="153">
        <v>0</v>
      </c>
      <c r="O23" s="153">
        <v>0</v>
      </c>
      <c r="P23" s="153">
        <v>0</v>
      </c>
      <c r="Q23" s="153">
        <v>0</v>
      </c>
      <c r="R23" s="92"/>
      <c r="S23" s="143"/>
      <c r="T23" s="143"/>
      <c r="U23" s="143"/>
      <c r="V23" s="143"/>
      <c r="W23" s="143"/>
      <c r="X23" s="143"/>
      <c r="Y23" s="143"/>
      <c r="Z23" s="143"/>
      <c r="AA23" s="143"/>
      <c r="AB23" s="143"/>
      <c r="AC23" s="143"/>
      <c r="AD23" s="143"/>
      <c r="AE23" s="143"/>
    </row>
    <row r="24" spans="1:31" s="52" customFormat="1" ht="38.25" customHeight="1" x14ac:dyDescent="0.2">
      <c r="A24" s="158" t="s">
        <v>135</v>
      </c>
      <c r="B24" s="59">
        <f t="shared" ref="B24:B25" si="4">SUM(D24:Q24)</f>
        <v>0</v>
      </c>
      <c r="C24" s="532"/>
      <c r="D24" s="153">
        <v>0</v>
      </c>
      <c r="E24" s="153">
        <v>0</v>
      </c>
      <c r="F24" s="153">
        <v>0</v>
      </c>
      <c r="G24" s="153">
        <v>0</v>
      </c>
      <c r="H24" s="153">
        <v>0</v>
      </c>
      <c r="I24" s="153">
        <v>0</v>
      </c>
      <c r="J24" s="153">
        <v>0</v>
      </c>
      <c r="K24" s="153">
        <v>0</v>
      </c>
      <c r="L24" s="153">
        <v>0</v>
      </c>
      <c r="M24" s="153">
        <v>0</v>
      </c>
      <c r="N24" s="153">
        <v>0</v>
      </c>
      <c r="O24" s="153">
        <v>0</v>
      </c>
      <c r="P24" s="153">
        <v>0</v>
      </c>
      <c r="Q24" s="153">
        <v>0</v>
      </c>
      <c r="R24" s="159"/>
      <c r="S24" s="143"/>
      <c r="T24" s="143"/>
      <c r="U24" s="143"/>
      <c r="V24" s="143"/>
      <c r="W24" s="143"/>
      <c r="X24" s="143"/>
      <c r="Y24" s="143"/>
      <c r="Z24" s="143"/>
      <c r="AA24" s="143"/>
      <c r="AB24" s="143"/>
      <c r="AC24" s="143"/>
      <c r="AD24" s="143"/>
      <c r="AE24" s="143"/>
    </row>
    <row r="25" spans="1:31" s="162" customFormat="1" ht="39.75" customHeight="1" x14ac:dyDescent="0.2">
      <c r="A25" s="160" t="s">
        <v>136</v>
      </c>
      <c r="B25" s="59">
        <f t="shared" si="4"/>
        <v>0</v>
      </c>
      <c r="C25" s="532"/>
      <c r="D25" s="153">
        <v>0</v>
      </c>
      <c r="E25" s="153">
        <v>0</v>
      </c>
      <c r="F25" s="153">
        <v>0</v>
      </c>
      <c r="G25" s="153">
        <v>0</v>
      </c>
      <c r="H25" s="153">
        <v>0</v>
      </c>
      <c r="I25" s="153">
        <v>0</v>
      </c>
      <c r="J25" s="153">
        <v>0</v>
      </c>
      <c r="K25" s="153">
        <v>0</v>
      </c>
      <c r="L25" s="153">
        <v>0</v>
      </c>
      <c r="M25" s="153">
        <v>0</v>
      </c>
      <c r="N25" s="153">
        <v>0</v>
      </c>
      <c r="O25" s="153">
        <v>0</v>
      </c>
      <c r="P25" s="153">
        <v>0</v>
      </c>
      <c r="Q25" s="153">
        <v>0</v>
      </c>
      <c r="R25" s="161"/>
      <c r="S25" s="161"/>
      <c r="T25" s="161"/>
      <c r="U25" s="161"/>
      <c r="V25" s="161"/>
      <c r="W25" s="161"/>
      <c r="X25" s="161"/>
      <c r="Y25" s="161"/>
      <c r="Z25" s="161"/>
      <c r="AA25" s="161"/>
      <c r="AB25" s="161"/>
      <c r="AC25" s="161"/>
      <c r="AD25" s="161"/>
      <c r="AE25" s="161"/>
    </row>
    <row r="26" spans="1:31" s="167" customFormat="1" ht="26.25" customHeight="1" x14ac:dyDescent="0.25">
      <c r="A26" s="163" t="s">
        <v>137</v>
      </c>
      <c r="B26" s="59">
        <f>SUM(D26:Q26)</f>
        <v>0</v>
      </c>
      <c r="C26" s="532"/>
      <c r="D26" s="164">
        <f>D8+D11+D14+SUM(D17:D25)</f>
        <v>0</v>
      </c>
      <c r="E26" s="164">
        <f t="shared" ref="E26:Q26" si="5">E8+E11+E14+SUM(E17:E25)</f>
        <v>0</v>
      </c>
      <c r="F26" s="164">
        <f t="shared" si="5"/>
        <v>0</v>
      </c>
      <c r="G26" s="164">
        <f t="shared" si="5"/>
        <v>0</v>
      </c>
      <c r="H26" s="164">
        <f t="shared" si="5"/>
        <v>0</v>
      </c>
      <c r="I26" s="164">
        <f t="shared" si="5"/>
        <v>0</v>
      </c>
      <c r="J26" s="164">
        <f t="shared" si="5"/>
        <v>0</v>
      </c>
      <c r="K26" s="164">
        <f t="shared" si="5"/>
        <v>0</v>
      </c>
      <c r="L26" s="164">
        <f t="shared" si="5"/>
        <v>0</v>
      </c>
      <c r="M26" s="164">
        <f t="shared" si="5"/>
        <v>0</v>
      </c>
      <c r="N26" s="164">
        <f t="shared" si="5"/>
        <v>0</v>
      </c>
      <c r="O26" s="164">
        <f t="shared" si="5"/>
        <v>0</v>
      </c>
      <c r="P26" s="164">
        <f t="shared" si="5"/>
        <v>0</v>
      </c>
      <c r="Q26" s="164">
        <f t="shared" si="5"/>
        <v>0</v>
      </c>
      <c r="R26" s="165"/>
      <c r="S26" s="166"/>
      <c r="T26" s="166"/>
      <c r="U26" s="166"/>
      <c r="V26" s="166"/>
      <c r="W26" s="166"/>
      <c r="X26" s="166"/>
      <c r="Y26" s="166"/>
      <c r="Z26" s="166"/>
      <c r="AA26" s="166"/>
      <c r="AB26" s="166"/>
      <c r="AC26" s="166"/>
      <c r="AD26" s="166"/>
      <c r="AE26" s="166"/>
    </row>
    <row r="27" spans="1:31" s="55" customFormat="1" ht="14.25" customHeight="1" x14ac:dyDescent="0.2">
      <c r="A27" s="168" t="s">
        <v>138</v>
      </c>
      <c r="B27" s="59"/>
      <c r="C27" s="532"/>
      <c r="D27" s="59"/>
      <c r="E27" s="59"/>
      <c r="F27" s="59"/>
      <c r="G27" s="59"/>
      <c r="H27" s="59"/>
      <c r="I27" s="59"/>
      <c r="J27" s="59"/>
      <c r="K27" s="59"/>
      <c r="L27" s="59"/>
      <c r="M27" s="59"/>
      <c r="N27" s="59"/>
      <c r="O27" s="59"/>
      <c r="P27" s="59"/>
      <c r="Q27" s="59"/>
      <c r="R27" s="93"/>
      <c r="S27" s="74"/>
      <c r="T27" s="74"/>
      <c r="U27" s="74"/>
      <c r="V27" s="74"/>
      <c r="W27" s="74"/>
      <c r="X27" s="74"/>
      <c r="Y27" s="74"/>
      <c r="Z27" s="74"/>
      <c r="AA27" s="74"/>
      <c r="AB27" s="74"/>
      <c r="AC27" s="74"/>
      <c r="AD27" s="74"/>
      <c r="AE27" s="74"/>
    </row>
    <row r="28" spans="1:31" s="61" customFormat="1" x14ac:dyDescent="0.2">
      <c r="A28" s="150" t="s">
        <v>139</v>
      </c>
      <c r="B28" s="59">
        <f>SUM(D28:Q28)</f>
        <v>0</v>
      </c>
      <c r="C28" s="532"/>
      <c r="D28" s="102">
        <f t="shared" ref="D28:Q28" si="6">D29*D30+D31*D32</f>
        <v>0</v>
      </c>
      <c r="E28" s="102">
        <f t="shared" si="6"/>
        <v>0</v>
      </c>
      <c r="F28" s="102">
        <f t="shared" si="6"/>
        <v>0</v>
      </c>
      <c r="G28" s="102">
        <f t="shared" si="6"/>
        <v>0</v>
      </c>
      <c r="H28" s="102">
        <f t="shared" si="6"/>
        <v>0</v>
      </c>
      <c r="I28" s="102">
        <f t="shared" si="6"/>
        <v>0</v>
      </c>
      <c r="J28" s="102">
        <f t="shared" si="6"/>
        <v>0</v>
      </c>
      <c r="K28" s="102">
        <f t="shared" si="6"/>
        <v>0</v>
      </c>
      <c r="L28" s="102">
        <f t="shared" si="6"/>
        <v>0</v>
      </c>
      <c r="M28" s="102">
        <f t="shared" si="6"/>
        <v>0</v>
      </c>
      <c r="N28" s="102">
        <f t="shared" si="6"/>
        <v>0</v>
      </c>
      <c r="O28" s="102">
        <f t="shared" si="6"/>
        <v>0</v>
      </c>
      <c r="P28" s="102">
        <f t="shared" si="6"/>
        <v>0</v>
      </c>
      <c r="Q28" s="102">
        <f t="shared" si="6"/>
        <v>0</v>
      </c>
      <c r="R28" s="92"/>
      <c r="S28" s="143"/>
      <c r="T28" s="143"/>
      <c r="U28" s="143"/>
      <c r="V28" s="143"/>
      <c r="W28" s="143"/>
      <c r="X28" s="143"/>
      <c r="Y28" s="143"/>
      <c r="Z28" s="143"/>
      <c r="AA28" s="143"/>
      <c r="AB28" s="143"/>
      <c r="AC28" s="143"/>
      <c r="AD28" s="143"/>
      <c r="AE28" s="143"/>
    </row>
    <row r="29" spans="1:31" s="155" customFormat="1" ht="11.25" x14ac:dyDescent="0.2">
      <c r="A29" s="151" t="s">
        <v>140</v>
      </c>
      <c r="B29" s="152" t="s">
        <v>126</v>
      </c>
      <c r="C29" s="532"/>
      <c r="D29" s="153">
        <v>0</v>
      </c>
      <c r="E29" s="153">
        <v>0</v>
      </c>
      <c r="F29" s="153">
        <v>0</v>
      </c>
      <c r="G29" s="153">
        <v>0</v>
      </c>
      <c r="H29" s="153">
        <v>0</v>
      </c>
      <c r="I29" s="153">
        <v>0</v>
      </c>
      <c r="J29" s="153">
        <v>0</v>
      </c>
      <c r="K29" s="153">
        <v>0</v>
      </c>
      <c r="L29" s="153">
        <v>0</v>
      </c>
      <c r="M29" s="153">
        <v>0</v>
      </c>
      <c r="N29" s="153">
        <v>0</v>
      </c>
      <c r="O29" s="153">
        <v>0</v>
      </c>
      <c r="P29" s="153">
        <v>0</v>
      </c>
      <c r="Q29" s="153">
        <v>0</v>
      </c>
      <c r="R29" s="154"/>
      <c r="S29" s="154"/>
      <c r="T29" s="154"/>
      <c r="U29" s="154"/>
      <c r="V29" s="154"/>
      <c r="W29" s="154"/>
      <c r="X29" s="154"/>
      <c r="Y29" s="154"/>
      <c r="Z29" s="154"/>
      <c r="AA29" s="154"/>
      <c r="AB29" s="154"/>
      <c r="AC29" s="154"/>
      <c r="AD29" s="154"/>
      <c r="AE29" s="154"/>
    </row>
    <row r="30" spans="1:31" s="155" customFormat="1" ht="11.25" x14ac:dyDescent="0.2">
      <c r="A30" s="151" t="s">
        <v>141</v>
      </c>
      <c r="B30" s="152" t="s">
        <v>126</v>
      </c>
      <c r="C30" s="532"/>
      <c r="D30" s="153">
        <v>0</v>
      </c>
      <c r="E30" s="153">
        <v>0</v>
      </c>
      <c r="F30" s="153">
        <v>0</v>
      </c>
      <c r="G30" s="153">
        <v>0</v>
      </c>
      <c r="H30" s="153">
        <v>0</v>
      </c>
      <c r="I30" s="153">
        <v>0</v>
      </c>
      <c r="J30" s="153">
        <v>0</v>
      </c>
      <c r="K30" s="153">
        <v>0</v>
      </c>
      <c r="L30" s="153">
        <v>0</v>
      </c>
      <c r="M30" s="153">
        <v>0</v>
      </c>
      <c r="N30" s="153">
        <v>0</v>
      </c>
      <c r="O30" s="153">
        <v>0</v>
      </c>
      <c r="P30" s="153">
        <v>0</v>
      </c>
      <c r="Q30" s="153">
        <v>0</v>
      </c>
      <c r="R30" s="154"/>
      <c r="S30" s="154"/>
      <c r="T30" s="154"/>
      <c r="U30" s="154"/>
      <c r="V30" s="154"/>
      <c r="W30" s="154"/>
      <c r="X30" s="154"/>
      <c r="Y30" s="154"/>
      <c r="Z30" s="154"/>
      <c r="AA30" s="154"/>
      <c r="AB30" s="154"/>
      <c r="AC30" s="154"/>
      <c r="AD30" s="154"/>
      <c r="AE30" s="154"/>
    </row>
    <row r="31" spans="1:31" s="155" customFormat="1" ht="11.25" x14ac:dyDescent="0.2">
      <c r="A31" s="151" t="s">
        <v>142</v>
      </c>
      <c r="B31" s="152" t="s">
        <v>126</v>
      </c>
      <c r="C31" s="532"/>
      <c r="D31" s="153">
        <v>0</v>
      </c>
      <c r="E31" s="153">
        <v>0</v>
      </c>
      <c r="F31" s="153">
        <v>0</v>
      </c>
      <c r="G31" s="153">
        <v>0</v>
      </c>
      <c r="H31" s="153">
        <v>0</v>
      </c>
      <c r="I31" s="153">
        <v>0</v>
      </c>
      <c r="J31" s="153">
        <v>0</v>
      </c>
      <c r="K31" s="153">
        <v>0</v>
      </c>
      <c r="L31" s="153">
        <v>0</v>
      </c>
      <c r="M31" s="153">
        <v>0</v>
      </c>
      <c r="N31" s="153">
        <v>0</v>
      </c>
      <c r="O31" s="153">
        <v>0</v>
      </c>
      <c r="P31" s="153">
        <v>0</v>
      </c>
      <c r="Q31" s="153">
        <v>0</v>
      </c>
      <c r="R31" s="154"/>
      <c r="S31" s="154"/>
      <c r="T31" s="154"/>
      <c r="U31" s="154"/>
      <c r="V31" s="154"/>
      <c r="W31" s="154"/>
      <c r="X31" s="154"/>
      <c r="Y31" s="154"/>
      <c r="Z31" s="154"/>
      <c r="AA31" s="154"/>
      <c r="AB31" s="154"/>
      <c r="AC31" s="154"/>
      <c r="AD31" s="154"/>
      <c r="AE31" s="154"/>
    </row>
    <row r="32" spans="1:31" s="155" customFormat="1" ht="11.25" x14ac:dyDescent="0.2">
      <c r="A32" s="151" t="s">
        <v>143</v>
      </c>
      <c r="B32" s="152" t="s">
        <v>126</v>
      </c>
      <c r="C32" s="532"/>
      <c r="D32" s="153">
        <v>0</v>
      </c>
      <c r="E32" s="153">
        <v>0</v>
      </c>
      <c r="F32" s="153">
        <v>0</v>
      </c>
      <c r="G32" s="153">
        <v>0</v>
      </c>
      <c r="H32" s="153">
        <v>0</v>
      </c>
      <c r="I32" s="153">
        <v>0</v>
      </c>
      <c r="J32" s="153">
        <v>0</v>
      </c>
      <c r="K32" s="153">
        <v>0</v>
      </c>
      <c r="L32" s="153">
        <v>0</v>
      </c>
      <c r="M32" s="153">
        <v>0</v>
      </c>
      <c r="N32" s="153">
        <v>0</v>
      </c>
      <c r="O32" s="153">
        <v>0</v>
      </c>
      <c r="P32" s="153">
        <v>0</v>
      </c>
      <c r="Q32" s="153">
        <v>0</v>
      </c>
      <c r="R32" s="154"/>
      <c r="S32" s="154"/>
      <c r="T32" s="154"/>
      <c r="U32" s="154"/>
      <c r="V32" s="154"/>
      <c r="W32" s="154"/>
      <c r="X32" s="154"/>
      <c r="Y32" s="154"/>
      <c r="Z32" s="154"/>
      <c r="AA32" s="154"/>
      <c r="AB32" s="154"/>
      <c r="AC32" s="154"/>
      <c r="AD32" s="154"/>
      <c r="AE32" s="154"/>
    </row>
    <row r="33" spans="1:31" s="61" customFormat="1" x14ac:dyDescent="0.2">
      <c r="A33" s="150" t="s">
        <v>328</v>
      </c>
      <c r="B33" s="59">
        <f>SUM(D33:Q33)</f>
        <v>0</v>
      </c>
      <c r="C33" s="532"/>
      <c r="D33" s="102">
        <f t="shared" ref="D33:Q33" si="7">D34*D35</f>
        <v>0</v>
      </c>
      <c r="E33" s="102">
        <f t="shared" si="7"/>
        <v>0</v>
      </c>
      <c r="F33" s="102">
        <f t="shared" si="7"/>
        <v>0</v>
      </c>
      <c r="G33" s="102">
        <f t="shared" si="7"/>
        <v>0</v>
      </c>
      <c r="H33" s="102">
        <f t="shared" si="7"/>
        <v>0</v>
      </c>
      <c r="I33" s="102">
        <f t="shared" si="7"/>
        <v>0</v>
      </c>
      <c r="J33" s="102">
        <f t="shared" si="7"/>
        <v>0</v>
      </c>
      <c r="K33" s="102">
        <f t="shared" si="7"/>
        <v>0</v>
      </c>
      <c r="L33" s="102">
        <f t="shared" si="7"/>
        <v>0</v>
      </c>
      <c r="M33" s="102">
        <f t="shared" si="7"/>
        <v>0</v>
      </c>
      <c r="N33" s="102">
        <f t="shared" si="7"/>
        <v>0</v>
      </c>
      <c r="O33" s="102">
        <f t="shared" si="7"/>
        <v>0</v>
      </c>
      <c r="P33" s="102">
        <f t="shared" si="7"/>
        <v>0</v>
      </c>
      <c r="Q33" s="102">
        <f t="shared" si="7"/>
        <v>0</v>
      </c>
      <c r="R33" s="92"/>
      <c r="S33" s="143"/>
      <c r="T33" s="143"/>
      <c r="U33" s="143"/>
      <c r="V33" s="143"/>
      <c r="W33" s="143"/>
      <c r="X33" s="143"/>
      <c r="Y33" s="143"/>
      <c r="Z33" s="143"/>
      <c r="AA33" s="143"/>
      <c r="AB33" s="143"/>
      <c r="AC33" s="143"/>
      <c r="AD33" s="143"/>
      <c r="AE33" s="143"/>
    </row>
    <row r="34" spans="1:31" s="155" customFormat="1" ht="11.25" x14ac:dyDescent="0.2">
      <c r="A34" s="151" t="s">
        <v>329</v>
      </c>
      <c r="B34" s="152" t="s">
        <v>126</v>
      </c>
      <c r="C34" s="532"/>
      <c r="D34" s="153">
        <v>0</v>
      </c>
      <c r="E34" s="153">
        <v>0</v>
      </c>
      <c r="F34" s="153">
        <v>0</v>
      </c>
      <c r="G34" s="153">
        <v>0</v>
      </c>
      <c r="H34" s="153">
        <v>0</v>
      </c>
      <c r="I34" s="153">
        <v>0</v>
      </c>
      <c r="J34" s="153">
        <v>0</v>
      </c>
      <c r="K34" s="153">
        <v>0</v>
      </c>
      <c r="L34" s="153">
        <v>0</v>
      </c>
      <c r="M34" s="153">
        <v>0</v>
      </c>
      <c r="N34" s="153">
        <v>0</v>
      </c>
      <c r="O34" s="153">
        <v>0</v>
      </c>
      <c r="P34" s="153">
        <v>0</v>
      </c>
      <c r="Q34" s="153">
        <v>0</v>
      </c>
      <c r="R34" s="154"/>
      <c r="S34" s="154"/>
      <c r="T34" s="154"/>
      <c r="U34" s="154"/>
      <c r="V34" s="154"/>
      <c r="W34" s="154"/>
      <c r="X34" s="154"/>
      <c r="Y34" s="154"/>
      <c r="Z34" s="154"/>
      <c r="AA34" s="154"/>
      <c r="AB34" s="154"/>
      <c r="AC34" s="154"/>
      <c r="AD34" s="154"/>
      <c r="AE34" s="154"/>
    </row>
    <row r="35" spans="1:31" s="155" customFormat="1" ht="11.25" x14ac:dyDescent="0.2">
      <c r="A35" s="151" t="s">
        <v>144</v>
      </c>
      <c r="B35" s="152" t="s">
        <v>126</v>
      </c>
      <c r="C35" s="532"/>
      <c r="D35" s="153">
        <v>0</v>
      </c>
      <c r="E35" s="153">
        <v>0</v>
      </c>
      <c r="F35" s="153">
        <v>0</v>
      </c>
      <c r="G35" s="153">
        <v>0</v>
      </c>
      <c r="H35" s="153">
        <v>0</v>
      </c>
      <c r="I35" s="153">
        <v>0</v>
      </c>
      <c r="J35" s="153">
        <v>0</v>
      </c>
      <c r="K35" s="153">
        <v>0</v>
      </c>
      <c r="L35" s="153">
        <v>0</v>
      </c>
      <c r="M35" s="153">
        <v>0</v>
      </c>
      <c r="N35" s="153">
        <v>0</v>
      </c>
      <c r="O35" s="153">
        <v>0</v>
      </c>
      <c r="P35" s="153">
        <v>0</v>
      </c>
      <c r="Q35" s="153">
        <v>0</v>
      </c>
      <c r="R35" s="154"/>
      <c r="S35" s="154"/>
      <c r="T35" s="154"/>
      <c r="U35" s="154"/>
      <c r="V35" s="154"/>
      <c r="W35" s="154"/>
      <c r="X35" s="154"/>
      <c r="Y35" s="154"/>
      <c r="Z35" s="154"/>
      <c r="AA35" s="154"/>
      <c r="AB35" s="154"/>
      <c r="AC35" s="154"/>
      <c r="AD35" s="154"/>
      <c r="AE35" s="154"/>
    </row>
    <row r="36" spans="1:31" s="61" customFormat="1" ht="25.5" x14ac:dyDescent="0.2">
      <c r="A36" s="150" t="s">
        <v>145</v>
      </c>
      <c r="B36" s="59">
        <f>SUM(D36:Q36)</f>
        <v>0</v>
      </c>
      <c r="C36" s="532"/>
      <c r="D36" s="153">
        <v>0</v>
      </c>
      <c r="E36" s="153">
        <v>0</v>
      </c>
      <c r="F36" s="153">
        <v>0</v>
      </c>
      <c r="G36" s="153">
        <v>0</v>
      </c>
      <c r="H36" s="153">
        <v>0</v>
      </c>
      <c r="I36" s="153">
        <v>0</v>
      </c>
      <c r="J36" s="153">
        <v>0</v>
      </c>
      <c r="K36" s="153">
        <v>0</v>
      </c>
      <c r="L36" s="153">
        <v>0</v>
      </c>
      <c r="M36" s="153">
        <v>0</v>
      </c>
      <c r="N36" s="153">
        <v>0</v>
      </c>
      <c r="O36" s="153">
        <v>0</v>
      </c>
      <c r="P36" s="153">
        <v>0</v>
      </c>
      <c r="Q36" s="153">
        <v>0</v>
      </c>
      <c r="R36" s="92"/>
      <c r="S36" s="143"/>
      <c r="T36" s="143"/>
      <c r="U36" s="143"/>
      <c r="V36" s="143"/>
      <c r="W36" s="143"/>
      <c r="X36" s="143"/>
      <c r="Y36" s="143"/>
      <c r="Z36" s="143"/>
      <c r="AA36" s="143"/>
      <c r="AB36" s="143"/>
      <c r="AC36" s="143"/>
      <c r="AD36" s="143"/>
      <c r="AE36" s="143"/>
    </row>
    <row r="37" spans="1:31" s="61" customFormat="1" x14ac:dyDescent="0.2">
      <c r="A37" s="150" t="s">
        <v>146</v>
      </c>
      <c r="B37" s="59">
        <f>SUM(D37:Q37)</f>
        <v>0</v>
      </c>
      <c r="C37" s="532"/>
      <c r="D37" s="102">
        <f t="shared" ref="D37:Q37" si="8">D38*D39</f>
        <v>0</v>
      </c>
      <c r="E37" s="102">
        <f t="shared" si="8"/>
        <v>0</v>
      </c>
      <c r="F37" s="102">
        <f t="shared" si="8"/>
        <v>0</v>
      </c>
      <c r="G37" s="102">
        <f t="shared" si="8"/>
        <v>0</v>
      </c>
      <c r="H37" s="102">
        <f t="shared" si="8"/>
        <v>0</v>
      </c>
      <c r="I37" s="102">
        <f t="shared" si="8"/>
        <v>0</v>
      </c>
      <c r="J37" s="102">
        <f t="shared" si="8"/>
        <v>0</v>
      </c>
      <c r="K37" s="102">
        <f t="shared" si="8"/>
        <v>0</v>
      </c>
      <c r="L37" s="102">
        <f t="shared" si="8"/>
        <v>0</v>
      </c>
      <c r="M37" s="102">
        <f t="shared" si="8"/>
        <v>0</v>
      </c>
      <c r="N37" s="102">
        <f t="shared" si="8"/>
        <v>0</v>
      </c>
      <c r="O37" s="102">
        <f t="shared" si="8"/>
        <v>0</v>
      </c>
      <c r="P37" s="102">
        <f t="shared" si="8"/>
        <v>0</v>
      </c>
      <c r="Q37" s="102">
        <f t="shared" si="8"/>
        <v>0</v>
      </c>
      <c r="R37" s="92"/>
      <c r="S37" s="143"/>
      <c r="T37" s="143"/>
      <c r="U37" s="143"/>
      <c r="V37" s="143"/>
      <c r="W37" s="143"/>
      <c r="X37" s="143"/>
      <c r="Y37" s="143"/>
      <c r="Z37" s="143"/>
      <c r="AA37" s="143"/>
      <c r="AB37" s="143"/>
      <c r="AC37" s="143"/>
      <c r="AD37" s="143"/>
      <c r="AE37" s="143"/>
    </row>
    <row r="38" spans="1:31" s="155" customFormat="1" ht="11.25" x14ac:dyDescent="0.2">
      <c r="A38" s="151" t="s">
        <v>147</v>
      </c>
      <c r="B38" s="152" t="s">
        <v>126</v>
      </c>
      <c r="C38" s="532"/>
      <c r="D38" s="153">
        <v>0</v>
      </c>
      <c r="E38" s="153">
        <v>0</v>
      </c>
      <c r="F38" s="153">
        <v>0</v>
      </c>
      <c r="G38" s="153">
        <v>0</v>
      </c>
      <c r="H38" s="153">
        <v>0</v>
      </c>
      <c r="I38" s="153">
        <v>0</v>
      </c>
      <c r="J38" s="153">
        <v>0</v>
      </c>
      <c r="K38" s="153">
        <v>0</v>
      </c>
      <c r="L38" s="153">
        <v>0</v>
      </c>
      <c r="M38" s="153">
        <v>0</v>
      </c>
      <c r="N38" s="153">
        <v>0</v>
      </c>
      <c r="O38" s="153">
        <v>0</v>
      </c>
      <c r="P38" s="153">
        <v>0</v>
      </c>
      <c r="Q38" s="153">
        <v>0</v>
      </c>
      <c r="R38" s="154"/>
      <c r="S38" s="154"/>
      <c r="T38" s="154"/>
      <c r="U38" s="154"/>
      <c r="V38" s="154"/>
      <c r="W38" s="154"/>
      <c r="X38" s="154"/>
      <c r="Y38" s="154"/>
      <c r="Z38" s="154"/>
      <c r="AA38" s="154"/>
      <c r="AB38" s="154"/>
      <c r="AC38" s="154"/>
      <c r="AD38" s="154"/>
      <c r="AE38" s="154"/>
    </row>
    <row r="39" spans="1:31" s="155" customFormat="1" ht="11.25" x14ac:dyDescent="0.2">
      <c r="A39" s="151" t="s">
        <v>148</v>
      </c>
      <c r="B39" s="152" t="s">
        <v>126</v>
      </c>
      <c r="C39" s="532"/>
      <c r="D39" s="153">
        <v>0</v>
      </c>
      <c r="E39" s="153">
        <v>0</v>
      </c>
      <c r="F39" s="153">
        <v>0</v>
      </c>
      <c r="G39" s="153">
        <v>0</v>
      </c>
      <c r="H39" s="153">
        <v>0</v>
      </c>
      <c r="I39" s="153">
        <v>0</v>
      </c>
      <c r="J39" s="153">
        <v>0</v>
      </c>
      <c r="K39" s="153">
        <v>0</v>
      </c>
      <c r="L39" s="153">
        <v>0</v>
      </c>
      <c r="M39" s="153">
        <v>0</v>
      </c>
      <c r="N39" s="153">
        <v>0</v>
      </c>
      <c r="O39" s="153">
        <v>0</v>
      </c>
      <c r="P39" s="153">
        <v>0</v>
      </c>
      <c r="Q39" s="153">
        <v>0</v>
      </c>
      <c r="R39" s="154"/>
      <c r="S39" s="154"/>
      <c r="T39" s="154"/>
      <c r="U39" s="154"/>
      <c r="V39" s="154"/>
      <c r="W39" s="154"/>
      <c r="X39" s="154"/>
      <c r="Y39" s="154"/>
      <c r="Z39" s="154"/>
      <c r="AA39" s="154"/>
      <c r="AB39" s="154"/>
      <c r="AC39" s="154"/>
      <c r="AD39" s="154"/>
      <c r="AE39" s="154"/>
    </row>
    <row r="40" spans="1:31" s="61" customFormat="1" x14ac:dyDescent="0.2">
      <c r="A40" s="150" t="s">
        <v>149</v>
      </c>
      <c r="B40" s="59">
        <f>SUM(D40:Q40)</f>
        <v>0</v>
      </c>
      <c r="C40" s="532"/>
      <c r="D40" s="102">
        <f t="shared" ref="D40:Q40" si="9">D41*D42</f>
        <v>0</v>
      </c>
      <c r="E40" s="102">
        <f t="shared" si="9"/>
        <v>0</v>
      </c>
      <c r="F40" s="102">
        <f t="shared" si="9"/>
        <v>0</v>
      </c>
      <c r="G40" s="102">
        <f t="shared" si="9"/>
        <v>0</v>
      </c>
      <c r="H40" s="102">
        <f t="shared" si="9"/>
        <v>0</v>
      </c>
      <c r="I40" s="102">
        <f t="shared" si="9"/>
        <v>0</v>
      </c>
      <c r="J40" s="102">
        <f t="shared" si="9"/>
        <v>0</v>
      </c>
      <c r="K40" s="102">
        <f t="shared" si="9"/>
        <v>0</v>
      </c>
      <c r="L40" s="102">
        <f t="shared" si="9"/>
        <v>0</v>
      </c>
      <c r="M40" s="102">
        <f t="shared" si="9"/>
        <v>0</v>
      </c>
      <c r="N40" s="102">
        <f t="shared" si="9"/>
        <v>0</v>
      </c>
      <c r="O40" s="102">
        <f t="shared" si="9"/>
        <v>0</v>
      </c>
      <c r="P40" s="102">
        <f t="shared" si="9"/>
        <v>0</v>
      </c>
      <c r="Q40" s="102">
        <f t="shared" si="9"/>
        <v>0</v>
      </c>
      <c r="R40" s="92"/>
      <c r="S40" s="143"/>
      <c r="T40" s="143"/>
      <c r="U40" s="143"/>
      <c r="V40" s="143"/>
      <c r="W40" s="143"/>
      <c r="X40" s="143"/>
      <c r="Y40" s="143"/>
      <c r="Z40" s="143"/>
      <c r="AA40" s="143"/>
      <c r="AB40" s="143"/>
      <c r="AC40" s="143"/>
      <c r="AD40" s="143"/>
      <c r="AE40" s="143"/>
    </row>
    <row r="41" spans="1:31" s="155" customFormat="1" ht="11.25" x14ac:dyDescent="0.2">
      <c r="A41" s="151" t="s">
        <v>147</v>
      </c>
      <c r="B41" s="152" t="s">
        <v>126</v>
      </c>
      <c r="C41" s="532"/>
      <c r="D41" s="153">
        <v>0</v>
      </c>
      <c r="E41" s="153">
        <v>0</v>
      </c>
      <c r="F41" s="153">
        <v>0</v>
      </c>
      <c r="G41" s="153">
        <v>0</v>
      </c>
      <c r="H41" s="153">
        <v>0</v>
      </c>
      <c r="I41" s="153">
        <v>0</v>
      </c>
      <c r="J41" s="153">
        <v>0</v>
      </c>
      <c r="K41" s="153">
        <v>0</v>
      </c>
      <c r="L41" s="153">
        <v>0</v>
      </c>
      <c r="M41" s="153">
        <v>0</v>
      </c>
      <c r="N41" s="153">
        <v>0</v>
      </c>
      <c r="O41" s="153">
        <v>0</v>
      </c>
      <c r="P41" s="153">
        <v>0</v>
      </c>
      <c r="Q41" s="153">
        <v>0</v>
      </c>
      <c r="R41" s="154"/>
      <c r="S41" s="154"/>
      <c r="T41" s="154"/>
      <c r="U41" s="154"/>
      <c r="V41" s="154"/>
      <c r="W41" s="154"/>
      <c r="X41" s="154"/>
      <c r="Y41" s="154"/>
      <c r="Z41" s="154"/>
      <c r="AA41" s="154"/>
      <c r="AB41" s="154"/>
      <c r="AC41" s="154"/>
      <c r="AD41" s="154"/>
      <c r="AE41" s="154"/>
    </row>
    <row r="42" spans="1:31" s="155" customFormat="1" ht="11.25" x14ac:dyDescent="0.2">
      <c r="A42" s="151" t="s">
        <v>148</v>
      </c>
      <c r="B42" s="152" t="s">
        <v>126</v>
      </c>
      <c r="C42" s="532"/>
      <c r="D42" s="153">
        <v>0</v>
      </c>
      <c r="E42" s="153">
        <v>0</v>
      </c>
      <c r="F42" s="153">
        <v>0</v>
      </c>
      <c r="G42" s="153">
        <v>0</v>
      </c>
      <c r="H42" s="153">
        <v>0</v>
      </c>
      <c r="I42" s="153">
        <v>0</v>
      </c>
      <c r="J42" s="153">
        <v>0</v>
      </c>
      <c r="K42" s="153">
        <v>0</v>
      </c>
      <c r="L42" s="153">
        <v>0</v>
      </c>
      <c r="M42" s="153">
        <v>0</v>
      </c>
      <c r="N42" s="153">
        <v>0</v>
      </c>
      <c r="O42" s="153">
        <v>0</v>
      </c>
      <c r="P42" s="153">
        <v>0</v>
      </c>
      <c r="Q42" s="153">
        <v>0</v>
      </c>
      <c r="R42" s="154"/>
      <c r="S42" s="154"/>
      <c r="T42" s="154"/>
      <c r="U42" s="154"/>
      <c r="V42" s="154"/>
      <c r="W42" s="154"/>
      <c r="X42" s="154"/>
      <c r="Y42" s="154"/>
      <c r="Z42" s="154"/>
      <c r="AA42" s="154"/>
      <c r="AB42" s="154"/>
      <c r="AC42" s="154"/>
      <c r="AD42" s="154"/>
      <c r="AE42" s="154"/>
    </row>
    <row r="43" spans="1:31" s="61" customFormat="1" x14ac:dyDescent="0.2">
      <c r="A43" s="150" t="s">
        <v>150</v>
      </c>
      <c r="B43" s="59">
        <f>SUM(D43:Q43)</f>
        <v>0</v>
      </c>
      <c r="C43" s="532"/>
      <c r="D43" s="102">
        <f t="shared" ref="D43:Q43" si="10">D44*D45</f>
        <v>0</v>
      </c>
      <c r="E43" s="102">
        <f t="shared" si="10"/>
        <v>0</v>
      </c>
      <c r="F43" s="102">
        <f t="shared" si="10"/>
        <v>0</v>
      </c>
      <c r="G43" s="102">
        <f t="shared" si="10"/>
        <v>0</v>
      </c>
      <c r="H43" s="102">
        <f t="shared" si="10"/>
        <v>0</v>
      </c>
      <c r="I43" s="102">
        <f t="shared" si="10"/>
        <v>0</v>
      </c>
      <c r="J43" s="102">
        <f t="shared" si="10"/>
        <v>0</v>
      </c>
      <c r="K43" s="102">
        <f t="shared" si="10"/>
        <v>0</v>
      </c>
      <c r="L43" s="102">
        <f t="shared" si="10"/>
        <v>0</v>
      </c>
      <c r="M43" s="102">
        <f t="shared" si="10"/>
        <v>0</v>
      </c>
      <c r="N43" s="102">
        <f t="shared" si="10"/>
        <v>0</v>
      </c>
      <c r="O43" s="102">
        <f t="shared" si="10"/>
        <v>0</v>
      </c>
      <c r="P43" s="102">
        <f t="shared" si="10"/>
        <v>0</v>
      </c>
      <c r="Q43" s="102">
        <f t="shared" si="10"/>
        <v>0</v>
      </c>
      <c r="R43" s="92"/>
      <c r="S43" s="143"/>
      <c r="T43" s="143"/>
      <c r="U43" s="143"/>
      <c r="V43" s="143"/>
      <c r="W43" s="143"/>
      <c r="X43" s="143"/>
      <c r="Y43" s="143"/>
      <c r="Z43" s="143"/>
      <c r="AA43" s="143"/>
      <c r="AB43" s="143"/>
      <c r="AC43" s="143"/>
      <c r="AD43" s="143"/>
      <c r="AE43" s="143"/>
    </row>
    <row r="44" spans="1:31" s="155" customFormat="1" ht="11.25" x14ac:dyDescent="0.2">
      <c r="A44" s="151" t="s">
        <v>147</v>
      </c>
      <c r="B44" s="152" t="s">
        <v>126</v>
      </c>
      <c r="C44" s="532"/>
      <c r="D44" s="153">
        <v>0</v>
      </c>
      <c r="E44" s="153">
        <v>0</v>
      </c>
      <c r="F44" s="153">
        <v>0</v>
      </c>
      <c r="G44" s="153">
        <v>0</v>
      </c>
      <c r="H44" s="153">
        <v>0</v>
      </c>
      <c r="I44" s="153">
        <v>0</v>
      </c>
      <c r="J44" s="153">
        <v>0</v>
      </c>
      <c r="K44" s="153">
        <v>0</v>
      </c>
      <c r="L44" s="153">
        <v>0</v>
      </c>
      <c r="M44" s="153">
        <v>0</v>
      </c>
      <c r="N44" s="153">
        <v>0</v>
      </c>
      <c r="O44" s="153">
        <v>0</v>
      </c>
      <c r="P44" s="153">
        <v>0</v>
      </c>
      <c r="Q44" s="153">
        <v>0</v>
      </c>
      <c r="R44" s="154"/>
      <c r="S44" s="154"/>
      <c r="T44" s="154"/>
      <c r="U44" s="154"/>
      <c r="V44" s="154"/>
      <c r="W44" s="154"/>
      <c r="X44" s="154"/>
      <c r="Y44" s="154"/>
      <c r="Z44" s="154"/>
      <c r="AA44" s="154"/>
      <c r="AB44" s="154"/>
      <c r="AC44" s="154"/>
      <c r="AD44" s="154"/>
      <c r="AE44" s="154"/>
    </row>
    <row r="45" spans="1:31" s="155" customFormat="1" ht="11.25" x14ac:dyDescent="0.2">
      <c r="A45" s="151" t="s">
        <v>148</v>
      </c>
      <c r="B45" s="152" t="s">
        <v>126</v>
      </c>
      <c r="C45" s="532"/>
      <c r="D45" s="153">
        <v>0</v>
      </c>
      <c r="E45" s="153">
        <v>0</v>
      </c>
      <c r="F45" s="153">
        <v>0</v>
      </c>
      <c r="G45" s="153">
        <v>0</v>
      </c>
      <c r="H45" s="153">
        <v>0</v>
      </c>
      <c r="I45" s="153">
        <v>0</v>
      </c>
      <c r="J45" s="153">
        <v>0</v>
      </c>
      <c r="K45" s="153">
        <v>0</v>
      </c>
      <c r="L45" s="153">
        <v>0</v>
      </c>
      <c r="M45" s="153">
        <v>0</v>
      </c>
      <c r="N45" s="153">
        <v>0</v>
      </c>
      <c r="O45" s="153">
        <v>0</v>
      </c>
      <c r="P45" s="153">
        <v>0</v>
      </c>
      <c r="Q45" s="153">
        <v>0</v>
      </c>
      <c r="R45" s="154"/>
      <c r="S45" s="154"/>
      <c r="T45" s="154"/>
      <c r="U45" s="154"/>
      <c r="V45" s="154"/>
      <c r="W45" s="154"/>
      <c r="X45" s="154"/>
      <c r="Y45" s="154"/>
      <c r="Z45" s="154"/>
      <c r="AA45" s="154"/>
      <c r="AB45" s="154"/>
      <c r="AC45" s="154"/>
      <c r="AD45" s="154"/>
      <c r="AE45" s="154"/>
    </row>
    <row r="46" spans="1:31" s="61" customFormat="1" x14ac:dyDescent="0.2">
      <c r="A46" s="150" t="s">
        <v>151</v>
      </c>
      <c r="B46" s="59">
        <f>SUM(D46:Q46)</f>
        <v>0</v>
      </c>
      <c r="C46" s="532"/>
      <c r="D46" s="102">
        <f t="shared" ref="D46:Q46" si="11">D47*D48</f>
        <v>0</v>
      </c>
      <c r="E46" s="102">
        <f t="shared" si="11"/>
        <v>0</v>
      </c>
      <c r="F46" s="102">
        <f t="shared" si="11"/>
        <v>0</v>
      </c>
      <c r="G46" s="102">
        <f t="shared" si="11"/>
        <v>0</v>
      </c>
      <c r="H46" s="102">
        <f t="shared" si="11"/>
        <v>0</v>
      </c>
      <c r="I46" s="102">
        <f t="shared" si="11"/>
        <v>0</v>
      </c>
      <c r="J46" s="102">
        <f t="shared" si="11"/>
        <v>0</v>
      </c>
      <c r="K46" s="102">
        <f t="shared" si="11"/>
        <v>0</v>
      </c>
      <c r="L46" s="102">
        <f t="shared" si="11"/>
        <v>0</v>
      </c>
      <c r="M46" s="102">
        <f t="shared" si="11"/>
        <v>0</v>
      </c>
      <c r="N46" s="102">
        <f t="shared" si="11"/>
        <v>0</v>
      </c>
      <c r="O46" s="102">
        <f t="shared" si="11"/>
        <v>0</v>
      </c>
      <c r="P46" s="102">
        <f t="shared" si="11"/>
        <v>0</v>
      </c>
      <c r="Q46" s="102">
        <f t="shared" si="11"/>
        <v>0</v>
      </c>
      <c r="R46" s="92"/>
      <c r="S46" s="143"/>
      <c r="T46" s="143"/>
      <c r="U46" s="143"/>
      <c r="V46" s="143"/>
      <c r="W46" s="143"/>
      <c r="X46" s="143"/>
      <c r="Y46" s="143"/>
      <c r="Z46" s="143"/>
      <c r="AA46" s="143"/>
      <c r="AB46" s="143"/>
      <c r="AC46" s="143"/>
      <c r="AD46" s="143"/>
      <c r="AE46" s="143"/>
    </row>
    <row r="47" spans="1:31" s="155" customFormat="1" ht="11.25" x14ac:dyDescent="0.2">
      <c r="A47" s="151" t="s">
        <v>147</v>
      </c>
      <c r="B47" s="152" t="s">
        <v>126</v>
      </c>
      <c r="C47" s="532"/>
      <c r="D47" s="153">
        <v>0</v>
      </c>
      <c r="E47" s="153">
        <v>0</v>
      </c>
      <c r="F47" s="153">
        <v>0</v>
      </c>
      <c r="G47" s="153">
        <v>0</v>
      </c>
      <c r="H47" s="153">
        <v>0</v>
      </c>
      <c r="I47" s="153">
        <v>0</v>
      </c>
      <c r="J47" s="153">
        <v>0</v>
      </c>
      <c r="K47" s="153">
        <v>0</v>
      </c>
      <c r="L47" s="153">
        <v>0</v>
      </c>
      <c r="M47" s="153">
        <v>0</v>
      </c>
      <c r="N47" s="153">
        <v>0</v>
      </c>
      <c r="O47" s="153">
        <v>0</v>
      </c>
      <c r="P47" s="153">
        <v>0</v>
      </c>
      <c r="Q47" s="153">
        <v>0</v>
      </c>
      <c r="R47" s="154"/>
      <c r="S47" s="154"/>
      <c r="T47" s="154"/>
      <c r="U47" s="154"/>
      <c r="V47" s="154"/>
      <c r="W47" s="154"/>
      <c r="X47" s="154"/>
      <c r="Y47" s="154"/>
      <c r="Z47" s="154"/>
      <c r="AA47" s="154"/>
      <c r="AB47" s="154"/>
      <c r="AC47" s="154"/>
      <c r="AD47" s="154"/>
      <c r="AE47" s="154"/>
    </row>
    <row r="48" spans="1:31" s="155" customFormat="1" ht="11.25" x14ac:dyDescent="0.2">
      <c r="A48" s="151" t="s">
        <v>148</v>
      </c>
      <c r="B48" s="152" t="s">
        <v>126</v>
      </c>
      <c r="C48" s="532"/>
      <c r="D48" s="153">
        <v>0</v>
      </c>
      <c r="E48" s="153">
        <v>0</v>
      </c>
      <c r="F48" s="153">
        <v>0</v>
      </c>
      <c r="G48" s="153">
        <v>0</v>
      </c>
      <c r="H48" s="153">
        <v>0</v>
      </c>
      <c r="I48" s="153">
        <v>0</v>
      </c>
      <c r="J48" s="153">
        <v>0</v>
      </c>
      <c r="K48" s="153">
        <v>0</v>
      </c>
      <c r="L48" s="153">
        <v>0</v>
      </c>
      <c r="M48" s="153">
        <v>0</v>
      </c>
      <c r="N48" s="153">
        <v>0</v>
      </c>
      <c r="O48" s="153">
        <v>0</v>
      </c>
      <c r="P48" s="153">
        <v>0</v>
      </c>
      <c r="Q48" s="153">
        <v>0</v>
      </c>
      <c r="R48" s="154"/>
      <c r="S48" s="154"/>
      <c r="T48" s="154"/>
      <c r="U48" s="154"/>
      <c r="V48" s="154"/>
      <c r="W48" s="154"/>
      <c r="X48" s="154"/>
      <c r="Y48" s="154"/>
      <c r="Z48" s="154"/>
      <c r="AA48" s="154"/>
      <c r="AB48" s="154"/>
      <c r="AC48" s="154"/>
      <c r="AD48" s="154"/>
      <c r="AE48" s="154"/>
    </row>
    <row r="49" spans="1:31" s="55" customFormat="1" ht="16.5" customHeight="1" x14ac:dyDescent="0.2">
      <c r="A49" s="169" t="s">
        <v>152</v>
      </c>
      <c r="B49" s="59">
        <f>SUM(D49:Q49)</f>
        <v>0</v>
      </c>
      <c r="C49" s="532"/>
      <c r="D49" s="59">
        <f t="shared" ref="D49:Q49" si="12">D28+D33+D36+D37+D40+D43+D46</f>
        <v>0</v>
      </c>
      <c r="E49" s="59">
        <f t="shared" si="12"/>
        <v>0</v>
      </c>
      <c r="F49" s="59">
        <f t="shared" si="12"/>
        <v>0</v>
      </c>
      <c r="G49" s="59">
        <f t="shared" si="12"/>
        <v>0</v>
      </c>
      <c r="H49" s="59">
        <f t="shared" si="12"/>
        <v>0</v>
      </c>
      <c r="I49" s="59">
        <f t="shared" si="12"/>
        <v>0</v>
      </c>
      <c r="J49" s="59">
        <f t="shared" si="12"/>
        <v>0</v>
      </c>
      <c r="K49" s="59">
        <f t="shared" si="12"/>
        <v>0</v>
      </c>
      <c r="L49" s="59">
        <f t="shared" si="12"/>
        <v>0</v>
      </c>
      <c r="M49" s="59">
        <f t="shared" si="12"/>
        <v>0</v>
      </c>
      <c r="N49" s="59">
        <f t="shared" si="12"/>
        <v>0</v>
      </c>
      <c r="O49" s="59">
        <f t="shared" si="12"/>
        <v>0</v>
      </c>
      <c r="P49" s="59">
        <f t="shared" si="12"/>
        <v>0</v>
      </c>
      <c r="Q49" s="59">
        <f t="shared" si="12"/>
        <v>0</v>
      </c>
      <c r="R49" s="93"/>
      <c r="S49" s="74"/>
      <c r="T49" s="74"/>
      <c r="U49" s="74"/>
      <c r="V49" s="74"/>
      <c r="W49" s="74"/>
      <c r="X49" s="74"/>
      <c r="Y49" s="74"/>
      <c r="Z49" s="74"/>
      <c r="AA49" s="74"/>
      <c r="AB49" s="74"/>
      <c r="AC49" s="74"/>
      <c r="AD49" s="74"/>
      <c r="AE49" s="74"/>
    </row>
    <row r="50" spans="1:31" s="61" customFormat="1" x14ac:dyDescent="0.2">
      <c r="A50" s="150" t="s">
        <v>153</v>
      </c>
      <c r="B50" s="59">
        <f>SUM(D50:Q50)</f>
        <v>0</v>
      </c>
      <c r="C50" s="532"/>
      <c r="D50" s="102">
        <f t="shared" ref="D50:Q50" si="13">D51*D52*D53</f>
        <v>0</v>
      </c>
      <c r="E50" s="102">
        <f t="shared" si="13"/>
        <v>0</v>
      </c>
      <c r="F50" s="102">
        <f t="shared" si="13"/>
        <v>0</v>
      </c>
      <c r="G50" s="102">
        <f t="shared" si="13"/>
        <v>0</v>
      </c>
      <c r="H50" s="102">
        <f t="shared" si="13"/>
        <v>0</v>
      </c>
      <c r="I50" s="102">
        <f t="shared" si="13"/>
        <v>0</v>
      </c>
      <c r="J50" s="102">
        <f t="shared" si="13"/>
        <v>0</v>
      </c>
      <c r="K50" s="102">
        <f t="shared" si="13"/>
        <v>0</v>
      </c>
      <c r="L50" s="102">
        <f t="shared" si="13"/>
        <v>0</v>
      </c>
      <c r="M50" s="102">
        <f t="shared" si="13"/>
        <v>0</v>
      </c>
      <c r="N50" s="102">
        <f t="shared" si="13"/>
        <v>0</v>
      </c>
      <c r="O50" s="102">
        <f t="shared" si="13"/>
        <v>0</v>
      </c>
      <c r="P50" s="102">
        <f t="shared" si="13"/>
        <v>0</v>
      </c>
      <c r="Q50" s="102">
        <f t="shared" si="13"/>
        <v>0</v>
      </c>
      <c r="R50" s="92"/>
      <c r="S50" s="143"/>
      <c r="T50" s="143"/>
      <c r="U50" s="143"/>
      <c r="V50" s="143"/>
      <c r="W50" s="143"/>
      <c r="X50" s="143"/>
      <c r="Y50" s="143"/>
      <c r="Z50" s="143"/>
      <c r="AA50" s="143"/>
      <c r="AB50" s="143"/>
      <c r="AC50" s="143"/>
      <c r="AD50" s="143"/>
      <c r="AE50" s="143"/>
    </row>
    <row r="51" spans="1:31" s="155" customFormat="1" ht="11.25" x14ac:dyDescent="0.2">
      <c r="A51" s="151" t="s">
        <v>154</v>
      </c>
      <c r="B51" s="152" t="s">
        <v>126</v>
      </c>
      <c r="C51" s="532"/>
      <c r="D51" s="153">
        <v>0</v>
      </c>
      <c r="E51" s="153">
        <v>0</v>
      </c>
      <c r="F51" s="153">
        <v>0</v>
      </c>
      <c r="G51" s="153">
        <v>0</v>
      </c>
      <c r="H51" s="153">
        <v>0</v>
      </c>
      <c r="I51" s="153">
        <v>0</v>
      </c>
      <c r="J51" s="153">
        <v>0</v>
      </c>
      <c r="K51" s="153">
        <v>0</v>
      </c>
      <c r="L51" s="153">
        <v>0</v>
      </c>
      <c r="M51" s="153">
        <v>0</v>
      </c>
      <c r="N51" s="153">
        <v>0</v>
      </c>
      <c r="O51" s="153">
        <v>0</v>
      </c>
      <c r="P51" s="153">
        <v>0</v>
      </c>
      <c r="Q51" s="153">
        <v>0</v>
      </c>
      <c r="R51" s="154"/>
      <c r="S51" s="154"/>
      <c r="T51" s="154"/>
      <c r="U51" s="154"/>
      <c r="V51" s="154"/>
      <c r="W51" s="154"/>
      <c r="X51" s="154"/>
      <c r="Y51" s="154"/>
      <c r="Z51" s="154"/>
      <c r="AA51" s="154"/>
      <c r="AB51" s="154"/>
      <c r="AC51" s="154"/>
      <c r="AD51" s="154"/>
      <c r="AE51" s="154"/>
    </row>
    <row r="52" spans="1:31" s="155" customFormat="1" ht="11.25" x14ac:dyDescent="0.2">
      <c r="A52" s="151" t="s">
        <v>155</v>
      </c>
      <c r="B52" s="152" t="s">
        <v>126</v>
      </c>
      <c r="C52" s="532"/>
      <c r="D52" s="153">
        <v>0</v>
      </c>
      <c r="E52" s="153">
        <v>0</v>
      </c>
      <c r="F52" s="153">
        <v>0</v>
      </c>
      <c r="G52" s="153">
        <v>0</v>
      </c>
      <c r="H52" s="153">
        <v>0</v>
      </c>
      <c r="I52" s="153">
        <v>0</v>
      </c>
      <c r="J52" s="153">
        <v>0</v>
      </c>
      <c r="K52" s="153">
        <v>0</v>
      </c>
      <c r="L52" s="153">
        <v>0</v>
      </c>
      <c r="M52" s="153">
        <v>0</v>
      </c>
      <c r="N52" s="153">
        <v>0</v>
      </c>
      <c r="O52" s="153">
        <v>0</v>
      </c>
      <c r="P52" s="153">
        <v>0</v>
      </c>
      <c r="Q52" s="153">
        <v>0</v>
      </c>
      <c r="R52" s="154"/>
      <c r="S52" s="154"/>
      <c r="T52" s="154"/>
      <c r="U52" s="154"/>
      <c r="V52" s="154"/>
      <c r="W52" s="154"/>
      <c r="X52" s="154"/>
      <c r="Y52" s="154"/>
      <c r="Z52" s="154"/>
      <c r="AA52" s="154"/>
      <c r="AB52" s="154"/>
      <c r="AC52" s="154"/>
      <c r="AD52" s="154"/>
      <c r="AE52" s="154"/>
    </row>
    <row r="53" spans="1:31" s="155" customFormat="1" ht="11.25" x14ac:dyDescent="0.2">
      <c r="A53" s="151" t="s">
        <v>156</v>
      </c>
      <c r="B53" s="152" t="s">
        <v>126</v>
      </c>
      <c r="C53" s="532"/>
      <c r="D53" s="153">
        <v>0</v>
      </c>
      <c r="E53" s="153">
        <v>0</v>
      </c>
      <c r="F53" s="153">
        <v>0</v>
      </c>
      <c r="G53" s="153">
        <v>0</v>
      </c>
      <c r="H53" s="153">
        <v>0</v>
      </c>
      <c r="I53" s="153">
        <v>0</v>
      </c>
      <c r="J53" s="153">
        <v>0</v>
      </c>
      <c r="K53" s="153">
        <v>0</v>
      </c>
      <c r="L53" s="153">
        <v>0</v>
      </c>
      <c r="M53" s="153">
        <v>0</v>
      </c>
      <c r="N53" s="153">
        <v>0</v>
      </c>
      <c r="O53" s="153">
        <v>0</v>
      </c>
      <c r="P53" s="153">
        <v>0</v>
      </c>
      <c r="Q53" s="153">
        <v>0</v>
      </c>
      <c r="R53" s="154"/>
      <c r="S53" s="154"/>
      <c r="T53" s="154"/>
      <c r="U53" s="154"/>
      <c r="V53" s="154"/>
      <c r="W53" s="154"/>
      <c r="X53" s="154"/>
      <c r="Y53" s="154"/>
      <c r="Z53" s="154"/>
      <c r="AA53" s="154"/>
      <c r="AB53" s="154"/>
      <c r="AC53" s="154"/>
      <c r="AD53" s="154"/>
      <c r="AE53" s="154"/>
    </row>
    <row r="54" spans="1:31" s="61" customFormat="1" ht="15" customHeight="1" x14ac:dyDescent="0.2">
      <c r="A54" s="150" t="s">
        <v>157</v>
      </c>
      <c r="B54" s="59">
        <f>SUM(D54:Q54)</f>
        <v>0</v>
      </c>
      <c r="C54" s="532"/>
      <c r="D54" s="153">
        <v>0</v>
      </c>
      <c r="E54" s="153">
        <v>0</v>
      </c>
      <c r="F54" s="153">
        <v>0</v>
      </c>
      <c r="G54" s="153">
        <v>0</v>
      </c>
      <c r="H54" s="153">
        <v>0</v>
      </c>
      <c r="I54" s="153">
        <v>0</v>
      </c>
      <c r="J54" s="153">
        <v>0</v>
      </c>
      <c r="K54" s="153">
        <v>0</v>
      </c>
      <c r="L54" s="153">
        <v>0</v>
      </c>
      <c r="M54" s="153">
        <v>0</v>
      </c>
      <c r="N54" s="153">
        <v>0</v>
      </c>
      <c r="O54" s="153">
        <v>0</v>
      </c>
      <c r="P54" s="153">
        <v>0</v>
      </c>
      <c r="Q54" s="153">
        <v>0</v>
      </c>
      <c r="R54" s="92"/>
      <c r="S54" s="143"/>
      <c r="T54" s="143"/>
      <c r="U54" s="143"/>
      <c r="V54" s="143"/>
      <c r="W54" s="143"/>
      <c r="X54" s="143"/>
      <c r="Y54" s="143"/>
      <c r="Z54" s="143"/>
      <c r="AA54" s="143"/>
      <c r="AB54" s="143"/>
      <c r="AC54" s="143"/>
      <c r="AD54" s="143"/>
      <c r="AE54" s="143"/>
    </row>
    <row r="55" spans="1:31" s="55" customFormat="1" ht="15" customHeight="1" x14ac:dyDescent="0.2">
      <c r="A55" s="169" t="s">
        <v>158</v>
      </c>
      <c r="B55" s="59">
        <f>SUM(D55:Q55)</f>
        <v>0</v>
      </c>
      <c r="C55" s="532"/>
      <c r="D55" s="59">
        <f t="shared" ref="D55:Q55" si="14">D50+D54</f>
        <v>0</v>
      </c>
      <c r="E55" s="59">
        <f t="shared" si="14"/>
        <v>0</v>
      </c>
      <c r="F55" s="59">
        <f t="shared" si="14"/>
        <v>0</v>
      </c>
      <c r="G55" s="59">
        <f t="shared" si="14"/>
        <v>0</v>
      </c>
      <c r="H55" s="59">
        <f t="shared" si="14"/>
        <v>0</v>
      </c>
      <c r="I55" s="59">
        <f t="shared" si="14"/>
        <v>0</v>
      </c>
      <c r="J55" s="59">
        <f t="shared" si="14"/>
        <v>0</v>
      </c>
      <c r="K55" s="59">
        <f t="shared" si="14"/>
        <v>0</v>
      </c>
      <c r="L55" s="59">
        <f t="shared" si="14"/>
        <v>0</v>
      </c>
      <c r="M55" s="59">
        <f t="shared" si="14"/>
        <v>0</v>
      </c>
      <c r="N55" s="59">
        <f t="shared" si="14"/>
        <v>0</v>
      </c>
      <c r="O55" s="59">
        <f t="shared" si="14"/>
        <v>0</v>
      </c>
      <c r="P55" s="59">
        <f t="shared" si="14"/>
        <v>0</v>
      </c>
      <c r="Q55" s="59">
        <f t="shared" si="14"/>
        <v>0</v>
      </c>
      <c r="R55" s="93"/>
      <c r="S55" s="74"/>
      <c r="T55" s="74"/>
      <c r="U55" s="74"/>
      <c r="V55" s="74"/>
      <c r="W55" s="74"/>
      <c r="X55" s="74"/>
      <c r="Y55" s="74"/>
      <c r="Z55" s="74"/>
      <c r="AA55" s="74"/>
      <c r="AB55" s="74"/>
      <c r="AC55" s="74"/>
      <c r="AD55" s="74"/>
      <c r="AE55" s="74"/>
    </row>
    <row r="56" spans="1:31" ht="15" customHeight="1" x14ac:dyDescent="0.25">
      <c r="A56" s="150" t="s">
        <v>159</v>
      </c>
      <c r="B56" s="59">
        <f>SUM(D56:Q56)</f>
        <v>0</v>
      </c>
      <c r="C56" s="532"/>
      <c r="D56" s="102">
        <f>D57*D58</f>
        <v>0</v>
      </c>
      <c r="E56" s="102">
        <f t="shared" ref="E56:Q56" si="15">E57*E58</f>
        <v>0</v>
      </c>
      <c r="F56" s="102">
        <f t="shared" si="15"/>
        <v>0</v>
      </c>
      <c r="G56" s="102">
        <f t="shared" si="15"/>
        <v>0</v>
      </c>
      <c r="H56" s="102">
        <f t="shared" si="15"/>
        <v>0</v>
      </c>
      <c r="I56" s="102">
        <f t="shared" si="15"/>
        <v>0</v>
      </c>
      <c r="J56" s="102">
        <f t="shared" si="15"/>
        <v>0</v>
      </c>
      <c r="K56" s="102">
        <f t="shared" si="15"/>
        <v>0</v>
      </c>
      <c r="L56" s="102">
        <f t="shared" si="15"/>
        <v>0</v>
      </c>
      <c r="M56" s="102">
        <f t="shared" si="15"/>
        <v>0</v>
      </c>
      <c r="N56" s="102">
        <f t="shared" si="15"/>
        <v>0</v>
      </c>
      <c r="O56" s="102">
        <f t="shared" si="15"/>
        <v>0</v>
      </c>
      <c r="P56" s="102">
        <f t="shared" si="15"/>
        <v>0</v>
      </c>
      <c r="Q56" s="102">
        <f t="shared" si="15"/>
        <v>0</v>
      </c>
    </row>
    <row r="57" spans="1:31" s="155" customFormat="1" ht="11.25" x14ac:dyDescent="0.2">
      <c r="A57" s="151" t="s">
        <v>160</v>
      </c>
      <c r="B57" s="152" t="s">
        <v>126</v>
      </c>
      <c r="C57" s="532"/>
      <c r="D57" s="153">
        <v>0</v>
      </c>
      <c r="E57" s="153">
        <v>0</v>
      </c>
      <c r="F57" s="153">
        <v>0</v>
      </c>
      <c r="G57" s="153">
        <v>0</v>
      </c>
      <c r="H57" s="153">
        <v>0</v>
      </c>
      <c r="I57" s="153">
        <v>0</v>
      </c>
      <c r="J57" s="153">
        <v>0</v>
      </c>
      <c r="K57" s="153">
        <v>0</v>
      </c>
      <c r="L57" s="153">
        <v>0</v>
      </c>
      <c r="M57" s="153">
        <v>0</v>
      </c>
      <c r="N57" s="153">
        <v>0</v>
      </c>
      <c r="O57" s="153">
        <v>0</v>
      </c>
      <c r="P57" s="153">
        <v>0</v>
      </c>
      <c r="Q57" s="153">
        <v>0</v>
      </c>
      <c r="R57" s="154"/>
      <c r="S57" s="154"/>
      <c r="T57" s="154"/>
      <c r="U57" s="154"/>
      <c r="V57" s="154"/>
      <c r="W57" s="154"/>
      <c r="X57" s="154"/>
      <c r="Y57" s="154"/>
      <c r="Z57" s="154"/>
      <c r="AA57" s="154"/>
      <c r="AB57" s="154"/>
      <c r="AC57" s="154"/>
      <c r="AD57" s="154"/>
      <c r="AE57" s="154"/>
    </row>
    <row r="58" spans="1:31" s="155" customFormat="1" ht="11.25" x14ac:dyDescent="0.2">
      <c r="A58" s="151" t="s">
        <v>127</v>
      </c>
      <c r="B58" s="152" t="s">
        <v>126</v>
      </c>
      <c r="C58" s="532"/>
      <c r="D58" s="153">
        <v>0</v>
      </c>
      <c r="E58" s="153">
        <v>0</v>
      </c>
      <c r="F58" s="153">
        <v>0</v>
      </c>
      <c r="G58" s="153">
        <v>0</v>
      </c>
      <c r="H58" s="153">
        <v>0</v>
      </c>
      <c r="I58" s="153">
        <v>0</v>
      </c>
      <c r="J58" s="153">
        <v>0</v>
      </c>
      <c r="K58" s="153">
        <v>0</v>
      </c>
      <c r="L58" s="153">
        <v>0</v>
      </c>
      <c r="M58" s="153">
        <v>0</v>
      </c>
      <c r="N58" s="153">
        <v>0</v>
      </c>
      <c r="O58" s="153">
        <v>0</v>
      </c>
      <c r="P58" s="153">
        <v>0</v>
      </c>
      <c r="Q58" s="153">
        <v>0</v>
      </c>
      <c r="R58" s="154"/>
      <c r="S58" s="154"/>
      <c r="T58" s="154"/>
      <c r="U58" s="154"/>
      <c r="V58" s="154"/>
      <c r="W58" s="154"/>
      <c r="X58" s="154"/>
      <c r="Y58" s="154"/>
      <c r="Z58" s="154"/>
      <c r="AA58" s="154"/>
      <c r="AB58" s="154"/>
      <c r="AC58" s="154"/>
      <c r="AD58" s="154"/>
      <c r="AE58" s="154"/>
    </row>
    <row r="59" spans="1:31" ht="15" customHeight="1" x14ac:dyDescent="0.25">
      <c r="A59" s="150" t="s">
        <v>161</v>
      </c>
      <c r="B59" s="59">
        <f>SUM(D59:Q59)</f>
        <v>0</v>
      </c>
      <c r="C59" s="532"/>
      <c r="D59" s="153">
        <v>0</v>
      </c>
      <c r="E59" s="153">
        <v>0</v>
      </c>
      <c r="F59" s="153">
        <v>0</v>
      </c>
      <c r="G59" s="153">
        <v>0</v>
      </c>
      <c r="H59" s="153">
        <v>0</v>
      </c>
      <c r="I59" s="153">
        <v>0</v>
      </c>
      <c r="J59" s="153">
        <v>0</v>
      </c>
      <c r="K59" s="153">
        <v>0</v>
      </c>
      <c r="L59" s="153">
        <v>0</v>
      </c>
      <c r="M59" s="153">
        <v>0</v>
      </c>
      <c r="N59" s="153">
        <v>0</v>
      </c>
      <c r="O59" s="153">
        <v>0</v>
      </c>
      <c r="P59" s="153">
        <v>0</v>
      </c>
      <c r="Q59" s="153">
        <v>0</v>
      </c>
    </row>
    <row r="60" spans="1:31" s="61" customFormat="1" ht="15" customHeight="1" x14ac:dyDescent="0.2">
      <c r="A60" s="150" t="s">
        <v>162</v>
      </c>
      <c r="B60" s="59">
        <f>SUM(D60:Q60)</f>
        <v>0</v>
      </c>
      <c r="C60" s="532"/>
      <c r="D60" s="153">
        <v>0</v>
      </c>
      <c r="E60" s="153">
        <v>0</v>
      </c>
      <c r="F60" s="153">
        <v>0</v>
      </c>
      <c r="G60" s="153">
        <v>0</v>
      </c>
      <c r="H60" s="153">
        <v>0</v>
      </c>
      <c r="I60" s="153">
        <v>0</v>
      </c>
      <c r="J60" s="153">
        <v>0</v>
      </c>
      <c r="K60" s="153">
        <v>0</v>
      </c>
      <c r="L60" s="153">
        <v>0</v>
      </c>
      <c r="M60" s="153">
        <v>0</v>
      </c>
      <c r="N60" s="153">
        <v>0</v>
      </c>
      <c r="O60" s="153">
        <v>0</v>
      </c>
      <c r="P60" s="153">
        <v>0</v>
      </c>
      <c r="Q60" s="153">
        <v>0</v>
      </c>
      <c r="R60" s="92"/>
      <c r="S60" s="143"/>
      <c r="T60" s="143"/>
      <c r="U60" s="143"/>
      <c r="V60" s="143"/>
      <c r="W60" s="143"/>
      <c r="X60" s="143"/>
      <c r="Y60" s="143"/>
      <c r="Z60" s="143"/>
      <c r="AA60" s="143"/>
      <c r="AB60" s="143"/>
      <c r="AC60" s="143"/>
      <c r="AD60" s="143"/>
      <c r="AE60" s="143"/>
    </row>
    <row r="61" spans="1:31" s="52" customFormat="1" ht="24" x14ac:dyDescent="0.2">
      <c r="A61" s="158" t="s">
        <v>163</v>
      </c>
      <c r="B61" s="59">
        <f t="shared" ref="B61:B62" si="16">SUM(D61:Q61)</f>
        <v>0</v>
      </c>
      <c r="C61" s="532"/>
      <c r="D61" s="153">
        <v>0</v>
      </c>
      <c r="E61" s="153">
        <v>0</v>
      </c>
      <c r="F61" s="153">
        <v>0</v>
      </c>
      <c r="G61" s="153">
        <v>0</v>
      </c>
      <c r="H61" s="153">
        <v>0</v>
      </c>
      <c r="I61" s="153">
        <v>0</v>
      </c>
      <c r="J61" s="153">
        <v>0</v>
      </c>
      <c r="K61" s="153">
        <v>0</v>
      </c>
      <c r="L61" s="153">
        <v>0</v>
      </c>
      <c r="M61" s="153">
        <v>0</v>
      </c>
      <c r="N61" s="153">
        <v>0</v>
      </c>
      <c r="O61" s="153">
        <v>0</v>
      </c>
      <c r="P61" s="153">
        <v>0</v>
      </c>
      <c r="Q61" s="153">
        <v>0</v>
      </c>
      <c r="R61" s="92"/>
      <c r="S61" s="143"/>
      <c r="T61" s="143"/>
      <c r="U61" s="143"/>
      <c r="V61" s="143"/>
      <c r="W61" s="143"/>
      <c r="X61" s="143"/>
      <c r="Y61" s="143"/>
      <c r="Z61" s="143"/>
      <c r="AA61" s="143"/>
      <c r="AB61" s="143"/>
      <c r="AC61" s="143"/>
      <c r="AD61" s="143"/>
      <c r="AE61" s="143"/>
    </row>
    <row r="62" spans="1:31" s="162" customFormat="1" ht="24" x14ac:dyDescent="0.2">
      <c r="A62" s="158" t="s">
        <v>136</v>
      </c>
      <c r="B62" s="59">
        <f t="shared" si="16"/>
        <v>0</v>
      </c>
      <c r="C62" s="532"/>
      <c r="D62" s="153">
        <v>0</v>
      </c>
      <c r="E62" s="153">
        <v>0</v>
      </c>
      <c r="F62" s="153">
        <v>0</v>
      </c>
      <c r="G62" s="153">
        <v>0</v>
      </c>
      <c r="H62" s="153">
        <v>0</v>
      </c>
      <c r="I62" s="153">
        <v>0</v>
      </c>
      <c r="J62" s="153">
        <v>0</v>
      </c>
      <c r="K62" s="153">
        <v>0</v>
      </c>
      <c r="L62" s="153">
        <v>0</v>
      </c>
      <c r="M62" s="153">
        <v>0</v>
      </c>
      <c r="N62" s="153">
        <v>0</v>
      </c>
      <c r="O62" s="153">
        <v>0</v>
      </c>
      <c r="P62" s="153">
        <v>0</v>
      </c>
      <c r="Q62" s="153">
        <v>0</v>
      </c>
      <c r="R62" s="161"/>
      <c r="S62" s="161"/>
      <c r="T62" s="161"/>
      <c r="U62" s="161"/>
      <c r="V62" s="161"/>
      <c r="W62" s="161"/>
      <c r="X62" s="161"/>
      <c r="Y62" s="161"/>
      <c r="Z62" s="161"/>
      <c r="AA62" s="161"/>
      <c r="AB62" s="161"/>
      <c r="AC62" s="161"/>
      <c r="AD62" s="161"/>
      <c r="AE62" s="161"/>
    </row>
    <row r="63" spans="1:31" s="167" customFormat="1" ht="30" customHeight="1" x14ac:dyDescent="0.25">
      <c r="A63" s="170" t="s">
        <v>164</v>
      </c>
      <c r="B63" s="59">
        <f>SUM(D63:Q63)</f>
        <v>0</v>
      </c>
      <c r="C63" s="532"/>
      <c r="D63" s="171">
        <f t="shared" ref="D63:Q63" si="17">D49+D55+D56+SUM(D59:D62)</f>
        <v>0</v>
      </c>
      <c r="E63" s="171">
        <f t="shared" si="17"/>
        <v>0</v>
      </c>
      <c r="F63" s="171">
        <f t="shared" si="17"/>
        <v>0</v>
      </c>
      <c r="G63" s="171">
        <f t="shared" si="17"/>
        <v>0</v>
      </c>
      <c r="H63" s="171">
        <f t="shared" si="17"/>
        <v>0</v>
      </c>
      <c r="I63" s="171">
        <f t="shared" si="17"/>
        <v>0</v>
      </c>
      <c r="J63" s="171">
        <f t="shared" si="17"/>
        <v>0</v>
      </c>
      <c r="K63" s="171">
        <f t="shared" si="17"/>
        <v>0</v>
      </c>
      <c r="L63" s="171">
        <f t="shared" si="17"/>
        <v>0</v>
      </c>
      <c r="M63" s="171">
        <f t="shared" si="17"/>
        <v>0</v>
      </c>
      <c r="N63" s="171">
        <f t="shared" si="17"/>
        <v>0</v>
      </c>
      <c r="O63" s="171">
        <f t="shared" si="17"/>
        <v>0</v>
      </c>
      <c r="P63" s="171">
        <f t="shared" si="17"/>
        <v>0</v>
      </c>
      <c r="Q63" s="171">
        <f t="shared" si="17"/>
        <v>0</v>
      </c>
      <c r="R63" s="165"/>
      <c r="S63" s="166"/>
      <c r="T63" s="166"/>
      <c r="U63" s="166"/>
      <c r="V63" s="166"/>
      <c r="W63" s="166"/>
      <c r="X63" s="166"/>
      <c r="Y63" s="166"/>
      <c r="Z63" s="166"/>
      <c r="AA63" s="166"/>
      <c r="AB63" s="166"/>
      <c r="AC63" s="166"/>
      <c r="AD63" s="166"/>
      <c r="AE63" s="166"/>
    </row>
    <row r="64" spans="1:31" s="175" customFormat="1" x14ac:dyDescent="0.2">
      <c r="A64" s="150" t="s">
        <v>165</v>
      </c>
      <c r="B64" s="59">
        <f>SUM(D64:Q64)</f>
        <v>0</v>
      </c>
      <c r="C64" s="532"/>
      <c r="D64" s="172">
        <v>0</v>
      </c>
      <c r="E64" s="172">
        <v>0</v>
      </c>
      <c r="F64" s="172">
        <v>0</v>
      </c>
      <c r="G64" s="172">
        <v>0</v>
      </c>
      <c r="H64" s="172">
        <v>0</v>
      </c>
      <c r="I64" s="172">
        <v>0</v>
      </c>
      <c r="J64" s="172">
        <v>0</v>
      </c>
      <c r="K64" s="172">
        <v>0</v>
      </c>
      <c r="L64" s="172">
        <v>0</v>
      </c>
      <c r="M64" s="172">
        <v>0</v>
      </c>
      <c r="N64" s="172">
        <v>0</v>
      </c>
      <c r="O64" s="172">
        <v>0</v>
      </c>
      <c r="P64" s="172">
        <v>0</v>
      </c>
      <c r="Q64" s="172">
        <v>0</v>
      </c>
      <c r="R64" s="173"/>
      <c r="S64" s="174"/>
      <c r="T64" s="174"/>
      <c r="U64" s="174"/>
      <c r="V64" s="174"/>
      <c r="W64" s="174"/>
      <c r="X64" s="174"/>
      <c r="Y64" s="174"/>
      <c r="Z64" s="174"/>
      <c r="AA64" s="174"/>
      <c r="AB64" s="174"/>
      <c r="AC64" s="174"/>
      <c r="AD64" s="174"/>
      <c r="AE64" s="174"/>
    </row>
    <row r="65" spans="1:31" s="167" customFormat="1" ht="32.25" customHeight="1" x14ac:dyDescent="0.25">
      <c r="A65" s="170" t="s">
        <v>166</v>
      </c>
      <c r="B65" s="59">
        <f>SUM(D65:Q65)</f>
        <v>0</v>
      </c>
      <c r="C65" s="533"/>
      <c r="D65" s="171">
        <f t="shared" ref="D65:Q65" si="18">D26-D63</f>
        <v>0</v>
      </c>
      <c r="E65" s="171">
        <f t="shared" si="18"/>
        <v>0</v>
      </c>
      <c r="F65" s="171">
        <f t="shared" si="18"/>
        <v>0</v>
      </c>
      <c r="G65" s="171">
        <f t="shared" si="18"/>
        <v>0</v>
      </c>
      <c r="H65" s="171">
        <f t="shared" si="18"/>
        <v>0</v>
      </c>
      <c r="I65" s="171">
        <f t="shared" si="18"/>
        <v>0</v>
      </c>
      <c r="J65" s="171">
        <f t="shared" si="18"/>
        <v>0</v>
      </c>
      <c r="K65" s="171">
        <f t="shared" si="18"/>
        <v>0</v>
      </c>
      <c r="L65" s="171">
        <f t="shared" si="18"/>
        <v>0</v>
      </c>
      <c r="M65" s="171">
        <f t="shared" si="18"/>
        <v>0</v>
      </c>
      <c r="N65" s="171">
        <f t="shared" si="18"/>
        <v>0</v>
      </c>
      <c r="O65" s="171">
        <f t="shared" si="18"/>
        <v>0</v>
      </c>
      <c r="P65" s="171">
        <f t="shared" si="18"/>
        <v>0</v>
      </c>
      <c r="Q65" s="171">
        <f t="shared" si="18"/>
        <v>0</v>
      </c>
      <c r="R65" s="165"/>
      <c r="S65" s="166"/>
      <c r="T65" s="166"/>
      <c r="U65" s="166"/>
      <c r="V65" s="166"/>
      <c r="W65" s="166"/>
      <c r="X65" s="166"/>
      <c r="Y65" s="166"/>
      <c r="Z65" s="166"/>
      <c r="AA65" s="166"/>
      <c r="AB65" s="166"/>
      <c r="AC65" s="166"/>
      <c r="AD65" s="166"/>
      <c r="AE65" s="166"/>
    </row>
    <row r="67" spans="1:31" ht="15.75" x14ac:dyDescent="0.25">
      <c r="H67" s="140"/>
      <c r="J67" s="140"/>
      <c r="K67" s="140"/>
      <c r="L67" s="140"/>
      <c r="M67" s="140"/>
    </row>
    <row r="68" spans="1:31" s="52" customFormat="1" ht="28.5" customHeight="1" x14ac:dyDescent="0.25">
      <c r="A68" s="547" t="s">
        <v>495</v>
      </c>
      <c r="B68" s="547"/>
      <c r="C68" s="547"/>
      <c r="D68" s="547"/>
      <c r="E68" s="547"/>
      <c r="F68" s="547"/>
      <c r="G68" s="547"/>
      <c r="H68" s="547"/>
      <c r="I68" s="547"/>
      <c r="J68" s="547"/>
      <c r="K68" s="547"/>
      <c r="L68" s="547"/>
      <c r="M68" s="547"/>
      <c r="N68" s="547"/>
      <c r="O68" s="547"/>
      <c r="P68" s="547"/>
      <c r="Q68" s="547"/>
      <c r="R68" s="92"/>
      <c r="S68" s="143"/>
      <c r="T68" s="143"/>
      <c r="U68" s="143"/>
      <c r="V68" s="143"/>
      <c r="W68" s="143"/>
      <c r="X68" s="143"/>
      <c r="Y68" s="143"/>
      <c r="Z68" s="143"/>
      <c r="AA68" s="143"/>
      <c r="AB68" s="143"/>
      <c r="AC68" s="143"/>
      <c r="AD68" s="143"/>
      <c r="AE68" s="143"/>
    </row>
    <row r="69" spans="1:31" s="52" customFormat="1" ht="72" customHeight="1" x14ac:dyDescent="0.25">
      <c r="A69" s="552" t="s">
        <v>167</v>
      </c>
      <c r="B69" s="552"/>
      <c r="C69" s="552"/>
      <c r="D69" s="552"/>
      <c r="E69" s="552"/>
      <c r="F69" s="552"/>
      <c r="G69" s="552"/>
      <c r="H69" s="552"/>
      <c r="I69" s="552"/>
      <c r="J69" s="552"/>
      <c r="K69" s="552"/>
      <c r="L69" s="552"/>
      <c r="M69" s="552"/>
      <c r="N69" s="552"/>
      <c r="O69" s="552"/>
      <c r="P69" s="552"/>
      <c r="Q69" s="552"/>
      <c r="R69" s="92"/>
      <c r="S69" s="143"/>
      <c r="T69" s="143"/>
      <c r="U69" s="143"/>
      <c r="V69" s="143"/>
      <c r="W69" s="143"/>
      <c r="X69" s="143"/>
      <c r="Y69" s="143"/>
      <c r="Z69" s="143"/>
      <c r="AA69" s="143"/>
      <c r="AB69" s="143"/>
      <c r="AC69" s="143"/>
      <c r="AD69" s="143"/>
      <c r="AE69" s="143"/>
    </row>
    <row r="70" spans="1:31" s="52" customFormat="1" ht="30.75" customHeight="1" x14ac:dyDescent="0.25">
      <c r="A70" s="548" t="s">
        <v>168</v>
      </c>
      <c r="B70" s="548"/>
      <c r="C70" s="548"/>
      <c r="D70" s="548"/>
      <c r="E70" s="548"/>
      <c r="F70" s="548"/>
      <c r="G70" s="548"/>
      <c r="H70" s="548"/>
      <c r="I70" s="145"/>
      <c r="J70" s="145"/>
      <c r="K70" s="145"/>
      <c r="L70" s="145"/>
      <c r="M70" s="145"/>
      <c r="N70" s="145"/>
      <c r="O70" s="145"/>
      <c r="P70" s="145"/>
      <c r="Q70" s="145"/>
      <c r="R70" s="92"/>
      <c r="S70" s="143"/>
      <c r="T70" s="143"/>
      <c r="U70" s="143"/>
      <c r="V70" s="143"/>
      <c r="W70" s="143"/>
      <c r="X70" s="143"/>
      <c r="Y70" s="143"/>
      <c r="Z70" s="143"/>
      <c r="AA70" s="143"/>
      <c r="AB70" s="143"/>
      <c r="AC70" s="143"/>
      <c r="AD70" s="143"/>
      <c r="AE70" s="143"/>
    </row>
    <row r="71" spans="1:31" s="52" customFormat="1" ht="26.25" customHeight="1" x14ac:dyDescent="0.25">
      <c r="A71" s="144"/>
      <c r="B71" s="177"/>
      <c r="C71" s="178"/>
      <c r="D71" s="549" t="s">
        <v>304</v>
      </c>
      <c r="E71" s="549"/>
      <c r="F71" s="549"/>
      <c r="G71" s="549"/>
      <c r="H71" s="549"/>
      <c r="I71" s="549"/>
      <c r="J71" s="549"/>
      <c r="K71" s="549"/>
      <c r="L71" s="549"/>
      <c r="M71" s="549"/>
      <c r="N71" s="549"/>
      <c r="O71" s="549"/>
      <c r="P71" s="549"/>
      <c r="Q71" s="549"/>
      <c r="R71" s="92"/>
      <c r="S71" s="143"/>
      <c r="T71" s="143"/>
      <c r="U71" s="143"/>
      <c r="V71" s="143"/>
      <c r="W71" s="143"/>
      <c r="X71" s="143"/>
      <c r="Y71" s="143"/>
      <c r="Z71" s="143"/>
      <c r="AA71" s="143"/>
      <c r="AB71" s="143"/>
      <c r="AC71" s="143"/>
      <c r="AD71" s="143"/>
      <c r="AE71" s="143"/>
    </row>
    <row r="72" spans="1:31" s="52" customFormat="1" ht="31.5" customHeight="1" x14ac:dyDescent="0.25">
      <c r="A72" s="146" t="s">
        <v>169</v>
      </c>
      <c r="B72" s="147" t="s">
        <v>95</v>
      </c>
      <c r="C72" s="147">
        <v>0</v>
      </c>
      <c r="D72" s="147">
        <v>1</v>
      </c>
      <c r="E72" s="147">
        <v>2</v>
      </c>
      <c r="F72" s="147">
        <v>3</v>
      </c>
      <c r="G72" s="147">
        <v>4</v>
      </c>
      <c r="H72" s="147">
        <v>5</v>
      </c>
      <c r="I72" s="147">
        <v>6</v>
      </c>
      <c r="J72" s="147">
        <v>7</v>
      </c>
      <c r="K72" s="147">
        <v>8</v>
      </c>
      <c r="L72" s="147">
        <v>9</v>
      </c>
      <c r="M72" s="147">
        <v>10</v>
      </c>
      <c r="N72" s="147">
        <v>11</v>
      </c>
      <c r="O72" s="147">
        <v>12</v>
      </c>
      <c r="P72" s="147">
        <v>13</v>
      </c>
      <c r="Q72" s="147">
        <v>14</v>
      </c>
      <c r="R72" s="179"/>
      <c r="S72" s="180"/>
      <c r="T72" s="180"/>
      <c r="U72" s="180"/>
      <c r="V72" s="180"/>
    </row>
    <row r="73" spans="1:31" s="52" customFormat="1" x14ac:dyDescent="0.25">
      <c r="A73" s="148" t="s">
        <v>125</v>
      </c>
      <c r="B73" s="149"/>
      <c r="C73" s="531"/>
      <c r="D73" s="149"/>
      <c r="E73" s="149"/>
      <c r="F73" s="149"/>
      <c r="G73" s="149"/>
      <c r="H73" s="149"/>
      <c r="I73" s="149"/>
      <c r="J73" s="149"/>
      <c r="K73" s="149"/>
      <c r="L73" s="149"/>
      <c r="M73" s="149"/>
      <c r="N73" s="149"/>
      <c r="O73" s="149"/>
      <c r="P73" s="149"/>
      <c r="Q73" s="149"/>
      <c r="R73" s="92"/>
      <c r="S73" s="143"/>
      <c r="T73" s="143"/>
      <c r="U73" s="143"/>
      <c r="V73" s="143"/>
      <c r="W73" s="143"/>
      <c r="X73" s="143"/>
      <c r="Y73" s="143"/>
      <c r="Z73" s="143"/>
      <c r="AA73" s="143"/>
      <c r="AB73" s="143"/>
      <c r="AC73" s="143"/>
      <c r="AD73" s="143"/>
      <c r="AE73" s="143"/>
    </row>
    <row r="74" spans="1:31" s="52" customFormat="1" x14ac:dyDescent="0.2">
      <c r="A74" s="150" t="str">
        <f>A8</f>
        <v>Venituri din activitatea D proiectului</v>
      </c>
      <c r="B74" s="59">
        <f>SUM(D74:Q74)</f>
        <v>0</v>
      </c>
      <c r="C74" s="532"/>
      <c r="D74" s="102">
        <f t="shared" ref="D74" si="19">D75*D76</f>
        <v>0</v>
      </c>
      <c r="E74" s="102">
        <f t="shared" ref="E74:Q74" si="20">E75*E76</f>
        <v>0</v>
      </c>
      <c r="F74" s="102">
        <f t="shared" si="20"/>
        <v>0</v>
      </c>
      <c r="G74" s="102">
        <f t="shared" si="20"/>
        <v>0</v>
      </c>
      <c r="H74" s="102">
        <f t="shared" si="20"/>
        <v>0</v>
      </c>
      <c r="I74" s="102">
        <f t="shared" si="20"/>
        <v>0</v>
      </c>
      <c r="J74" s="102">
        <f t="shared" si="20"/>
        <v>0</v>
      </c>
      <c r="K74" s="102">
        <f t="shared" si="20"/>
        <v>0</v>
      </c>
      <c r="L74" s="102">
        <f t="shared" si="20"/>
        <v>0</v>
      </c>
      <c r="M74" s="102">
        <f t="shared" si="20"/>
        <v>0</v>
      </c>
      <c r="N74" s="102">
        <f t="shared" si="20"/>
        <v>0</v>
      </c>
      <c r="O74" s="102">
        <f t="shared" si="20"/>
        <v>0</v>
      </c>
      <c r="P74" s="102">
        <f t="shared" si="20"/>
        <v>0</v>
      </c>
      <c r="Q74" s="102">
        <f t="shared" si="20"/>
        <v>0</v>
      </c>
      <c r="R74" s="92"/>
      <c r="S74" s="143"/>
      <c r="T74" s="143"/>
      <c r="U74" s="143"/>
      <c r="V74" s="143"/>
      <c r="W74" s="143"/>
      <c r="X74" s="143"/>
      <c r="Y74" s="143"/>
      <c r="Z74" s="143"/>
      <c r="AA74" s="143"/>
      <c r="AB74" s="143"/>
      <c r="AC74" s="143"/>
      <c r="AD74" s="143"/>
      <c r="AE74" s="143"/>
    </row>
    <row r="75" spans="1:31" s="155" customFormat="1" ht="11.25" customHeight="1" x14ac:dyDescent="0.2">
      <c r="A75" s="151" t="s">
        <v>326</v>
      </c>
      <c r="B75" s="152" t="s">
        <v>126</v>
      </c>
      <c r="C75" s="532"/>
      <c r="D75" s="153">
        <v>0</v>
      </c>
      <c r="E75" s="153">
        <v>0</v>
      </c>
      <c r="F75" s="153">
        <v>0</v>
      </c>
      <c r="G75" s="153">
        <v>0</v>
      </c>
      <c r="H75" s="153">
        <v>0</v>
      </c>
      <c r="I75" s="153">
        <v>0</v>
      </c>
      <c r="J75" s="153">
        <v>0</v>
      </c>
      <c r="K75" s="153">
        <v>0</v>
      </c>
      <c r="L75" s="153">
        <v>0</v>
      </c>
      <c r="M75" s="153">
        <v>0</v>
      </c>
      <c r="N75" s="153">
        <v>0</v>
      </c>
      <c r="O75" s="153">
        <v>0</v>
      </c>
      <c r="P75" s="153">
        <v>0</v>
      </c>
      <c r="Q75" s="153">
        <v>0</v>
      </c>
      <c r="R75" s="154"/>
      <c r="S75" s="154"/>
      <c r="T75" s="154"/>
      <c r="U75" s="154"/>
      <c r="V75" s="154"/>
      <c r="W75" s="154"/>
      <c r="X75" s="154"/>
      <c r="Y75" s="154"/>
      <c r="Z75" s="154"/>
      <c r="AA75" s="154"/>
      <c r="AB75" s="154"/>
      <c r="AC75" s="154"/>
      <c r="AD75" s="154"/>
      <c r="AE75" s="154"/>
    </row>
    <row r="76" spans="1:31" s="155" customFormat="1" ht="11.25" customHeight="1" x14ac:dyDescent="0.2">
      <c r="A76" s="151" t="s">
        <v>327</v>
      </c>
      <c r="B76" s="152" t="s">
        <v>126</v>
      </c>
      <c r="C76" s="532"/>
      <c r="D76" s="153">
        <v>0</v>
      </c>
      <c r="E76" s="153">
        <v>0</v>
      </c>
      <c r="F76" s="153">
        <v>0</v>
      </c>
      <c r="G76" s="153">
        <v>0</v>
      </c>
      <c r="H76" s="153">
        <v>0</v>
      </c>
      <c r="I76" s="153">
        <v>0</v>
      </c>
      <c r="J76" s="153">
        <v>0</v>
      </c>
      <c r="K76" s="153">
        <v>0</v>
      </c>
      <c r="L76" s="153">
        <v>0</v>
      </c>
      <c r="M76" s="153">
        <v>0</v>
      </c>
      <c r="N76" s="153">
        <v>0</v>
      </c>
      <c r="O76" s="153">
        <v>0</v>
      </c>
      <c r="P76" s="153">
        <v>0</v>
      </c>
      <c r="Q76" s="153">
        <v>0</v>
      </c>
      <c r="R76" s="154"/>
      <c r="S76" s="154"/>
      <c r="T76" s="154"/>
      <c r="U76" s="154"/>
      <c r="V76" s="154"/>
      <c r="W76" s="154"/>
      <c r="X76" s="154"/>
      <c r="Y76" s="154"/>
      <c r="Z76" s="154"/>
      <c r="AA76" s="154"/>
      <c r="AB76" s="154"/>
      <c r="AC76" s="154"/>
      <c r="AD76" s="154"/>
      <c r="AE76" s="154"/>
    </row>
    <row r="77" spans="1:31" s="52" customFormat="1" x14ac:dyDescent="0.2">
      <c r="A77" s="150" t="str">
        <f>A11</f>
        <v>Venituri din alte activitati complementare activit   D</v>
      </c>
      <c r="B77" s="59">
        <f>SUM(D77:Q77)</f>
        <v>0</v>
      </c>
      <c r="C77" s="532"/>
      <c r="D77" s="102">
        <f t="shared" ref="D77" si="21">D78*D79</f>
        <v>0</v>
      </c>
      <c r="E77" s="102">
        <f t="shared" ref="E77:Q77" si="22">E78*E79</f>
        <v>0</v>
      </c>
      <c r="F77" s="102">
        <f t="shared" si="22"/>
        <v>0</v>
      </c>
      <c r="G77" s="102">
        <f t="shared" si="22"/>
        <v>0</v>
      </c>
      <c r="H77" s="102">
        <f t="shared" si="22"/>
        <v>0</v>
      </c>
      <c r="I77" s="102">
        <f t="shared" si="22"/>
        <v>0</v>
      </c>
      <c r="J77" s="102">
        <f t="shared" si="22"/>
        <v>0</v>
      </c>
      <c r="K77" s="102">
        <f t="shared" si="22"/>
        <v>0</v>
      </c>
      <c r="L77" s="102">
        <f t="shared" si="22"/>
        <v>0</v>
      </c>
      <c r="M77" s="102">
        <f t="shared" si="22"/>
        <v>0</v>
      </c>
      <c r="N77" s="102">
        <f t="shared" si="22"/>
        <v>0</v>
      </c>
      <c r="O77" s="102">
        <f t="shared" si="22"/>
        <v>0</v>
      </c>
      <c r="P77" s="102">
        <f t="shared" si="22"/>
        <v>0</v>
      </c>
      <c r="Q77" s="102">
        <f t="shared" si="22"/>
        <v>0</v>
      </c>
      <c r="R77" s="92"/>
      <c r="S77" s="143"/>
      <c r="T77" s="143"/>
      <c r="U77" s="143"/>
      <c r="V77" s="143"/>
      <c r="W77" s="143"/>
      <c r="X77" s="143"/>
      <c r="Y77" s="143"/>
      <c r="Z77" s="143"/>
      <c r="AA77" s="143"/>
      <c r="AB77" s="143"/>
      <c r="AC77" s="143"/>
      <c r="AD77" s="143"/>
      <c r="AE77" s="143"/>
    </row>
    <row r="78" spans="1:31" s="155" customFormat="1" ht="11.25" customHeight="1" x14ac:dyDescent="0.2">
      <c r="A78" s="151" t="s">
        <v>326</v>
      </c>
      <c r="B78" s="152" t="s">
        <v>126</v>
      </c>
      <c r="C78" s="532"/>
      <c r="D78" s="153">
        <v>0</v>
      </c>
      <c r="E78" s="153">
        <v>0</v>
      </c>
      <c r="F78" s="153">
        <v>0</v>
      </c>
      <c r="G78" s="153">
        <v>0</v>
      </c>
      <c r="H78" s="153">
        <v>0</v>
      </c>
      <c r="I78" s="153">
        <v>0</v>
      </c>
      <c r="J78" s="153">
        <v>0</v>
      </c>
      <c r="K78" s="153">
        <v>0</v>
      </c>
      <c r="L78" s="153">
        <v>0</v>
      </c>
      <c r="M78" s="153">
        <v>0</v>
      </c>
      <c r="N78" s="153">
        <v>0</v>
      </c>
      <c r="O78" s="153">
        <v>0</v>
      </c>
      <c r="P78" s="153">
        <v>0</v>
      </c>
      <c r="Q78" s="153">
        <v>0</v>
      </c>
      <c r="R78" s="154"/>
      <c r="S78" s="154"/>
      <c r="T78" s="154"/>
      <c r="U78" s="154"/>
      <c r="V78" s="154"/>
      <c r="W78" s="154"/>
      <c r="X78" s="154"/>
      <c r="Y78" s="154"/>
      <c r="Z78" s="154"/>
      <c r="AA78" s="154"/>
      <c r="AB78" s="154"/>
      <c r="AC78" s="154"/>
      <c r="AD78" s="154"/>
      <c r="AE78" s="154"/>
    </row>
    <row r="79" spans="1:31" s="155" customFormat="1" ht="11.25" customHeight="1" x14ac:dyDescent="0.2">
      <c r="A79" s="151" t="s">
        <v>327</v>
      </c>
      <c r="B79" s="152" t="s">
        <v>126</v>
      </c>
      <c r="C79" s="532"/>
      <c r="D79" s="153">
        <v>0</v>
      </c>
      <c r="E79" s="153">
        <v>0</v>
      </c>
      <c r="F79" s="153">
        <v>0</v>
      </c>
      <c r="G79" s="153">
        <v>0</v>
      </c>
      <c r="H79" s="153">
        <v>0</v>
      </c>
      <c r="I79" s="153">
        <v>0</v>
      </c>
      <c r="J79" s="153">
        <v>0</v>
      </c>
      <c r="K79" s="153">
        <v>0</v>
      </c>
      <c r="L79" s="153">
        <v>0</v>
      </c>
      <c r="M79" s="153">
        <v>0</v>
      </c>
      <c r="N79" s="153">
        <v>0</v>
      </c>
      <c r="O79" s="153">
        <v>0</v>
      </c>
      <c r="P79" s="153">
        <v>0</v>
      </c>
      <c r="Q79" s="153">
        <v>0</v>
      </c>
      <c r="R79" s="154"/>
      <c r="S79" s="154"/>
      <c r="T79" s="154"/>
      <c r="U79" s="154"/>
      <c r="V79" s="154"/>
      <c r="W79" s="154"/>
      <c r="X79" s="154"/>
      <c r="Y79" s="154"/>
      <c r="Z79" s="154"/>
      <c r="AA79" s="154"/>
      <c r="AB79" s="154"/>
      <c r="AC79" s="154"/>
      <c r="AD79" s="154"/>
      <c r="AE79" s="154"/>
    </row>
    <row r="80" spans="1:31" s="52" customFormat="1" x14ac:dyDescent="0.2">
      <c r="A80" s="146" t="s">
        <v>325</v>
      </c>
      <c r="B80" s="59">
        <f>SUM(D80:Q80)</f>
        <v>0</v>
      </c>
      <c r="C80" s="532"/>
      <c r="D80" s="102">
        <f t="shared" ref="D80" si="23">D81*D82</f>
        <v>0</v>
      </c>
      <c r="E80" s="102">
        <f t="shared" ref="E80:Q80" si="24">E81*E82</f>
        <v>0</v>
      </c>
      <c r="F80" s="102">
        <f t="shared" si="24"/>
        <v>0</v>
      </c>
      <c r="G80" s="102">
        <f t="shared" si="24"/>
        <v>0</v>
      </c>
      <c r="H80" s="102">
        <f t="shared" si="24"/>
        <v>0</v>
      </c>
      <c r="I80" s="102">
        <f t="shared" si="24"/>
        <v>0</v>
      </c>
      <c r="J80" s="102">
        <f t="shared" si="24"/>
        <v>0</v>
      </c>
      <c r="K80" s="102">
        <f t="shared" si="24"/>
        <v>0</v>
      </c>
      <c r="L80" s="102">
        <f t="shared" si="24"/>
        <v>0</v>
      </c>
      <c r="M80" s="102">
        <f t="shared" si="24"/>
        <v>0</v>
      </c>
      <c r="N80" s="102">
        <f t="shared" si="24"/>
        <v>0</v>
      </c>
      <c r="O80" s="102">
        <f t="shared" si="24"/>
        <v>0</v>
      </c>
      <c r="P80" s="102">
        <f t="shared" si="24"/>
        <v>0</v>
      </c>
      <c r="Q80" s="102">
        <f t="shared" si="24"/>
        <v>0</v>
      </c>
      <c r="R80" s="92"/>
      <c r="S80" s="143"/>
      <c r="T80" s="143"/>
      <c r="U80" s="143"/>
      <c r="V80" s="143"/>
      <c r="W80" s="143"/>
      <c r="X80" s="143"/>
      <c r="Y80" s="143"/>
      <c r="Z80" s="143"/>
      <c r="AA80" s="143"/>
      <c r="AB80" s="143"/>
      <c r="AC80" s="143"/>
      <c r="AD80" s="143"/>
      <c r="AE80" s="143"/>
    </row>
    <row r="81" spans="1:31" s="155" customFormat="1" ht="11.25" customHeight="1" x14ac:dyDescent="0.2">
      <c r="A81" s="151" t="s">
        <v>326</v>
      </c>
      <c r="B81" s="152" t="s">
        <v>126</v>
      </c>
      <c r="C81" s="532"/>
      <c r="D81" s="153">
        <v>0</v>
      </c>
      <c r="E81" s="153">
        <v>0</v>
      </c>
      <c r="F81" s="153">
        <v>0</v>
      </c>
      <c r="G81" s="153">
        <v>0</v>
      </c>
      <c r="H81" s="153">
        <v>0</v>
      </c>
      <c r="I81" s="153">
        <v>0</v>
      </c>
      <c r="J81" s="153">
        <v>0</v>
      </c>
      <c r="K81" s="153">
        <v>0</v>
      </c>
      <c r="L81" s="153">
        <v>0</v>
      </c>
      <c r="M81" s="153">
        <v>0</v>
      </c>
      <c r="N81" s="153">
        <v>0</v>
      </c>
      <c r="O81" s="153">
        <v>0</v>
      </c>
      <c r="P81" s="153">
        <v>0</v>
      </c>
      <c r="Q81" s="153">
        <v>0</v>
      </c>
      <c r="R81" s="154"/>
      <c r="S81" s="154"/>
      <c r="T81" s="154"/>
      <c r="U81" s="154"/>
      <c r="V81" s="154"/>
      <c r="W81" s="154"/>
      <c r="X81" s="154"/>
      <c r="Y81" s="154"/>
      <c r="Z81" s="154"/>
      <c r="AA81" s="154"/>
      <c r="AB81" s="154"/>
      <c r="AC81" s="154"/>
      <c r="AD81" s="154"/>
      <c r="AE81" s="154"/>
    </row>
    <row r="82" spans="1:31" s="155" customFormat="1" ht="11.25" customHeight="1" x14ac:dyDescent="0.2">
      <c r="A82" s="151" t="s">
        <v>327</v>
      </c>
      <c r="B82" s="152" t="s">
        <v>126</v>
      </c>
      <c r="C82" s="532"/>
      <c r="D82" s="153">
        <v>0</v>
      </c>
      <c r="E82" s="153">
        <v>0</v>
      </c>
      <c r="F82" s="153">
        <v>0</v>
      </c>
      <c r="G82" s="153">
        <v>0</v>
      </c>
      <c r="H82" s="153">
        <v>0</v>
      </c>
      <c r="I82" s="153">
        <v>0</v>
      </c>
      <c r="J82" s="153">
        <v>0</v>
      </c>
      <c r="K82" s="153">
        <v>0</v>
      </c>
      <c r="L82" s="153">
        <v>0</v>
      </c>
      <c r="M82" s="153">
        <v>0</v>
      </c>
      <c r="N82" s="153">
        <v>0</v>
      </c>
      <c r="O82" s="153">
        <v>0</v>
      </c>
      <c r="P82" s="153">
        <v>0</v>
      </c>
      <c r="Q82" s="153">
        <v>0</v>
      </c>
      <c r="R82" s="154"/>
      <c r="S82" s="154"/>
      <c r="T82" s="154"/>
      <c r="U82" s="154"/>
      <c r="V82" s="154"/>
      <c r="W82" s="154"/>
      <c r="X82" s="154"/>
      <c r="Y82" s="154"/>
      <c r="Z82" s="154"/>
      <c r="AA82" s="154"/>
      <c r="AB82" s="154"/>
      <c r="AC82" s="154"/>
      <c r="AD82" s="154"/>
      <c r="AE82" s="154"/>
    </row>
    <row r="83" spans="1:31" s="52" customFormat="1" ht="15" customHeight="1" x14ac:dyDescent="0.2">
      <c r="A83" s="150" t="s">
        <v>170</v>
      </c>
      <c r="B83" s="59">
        <f>SUM(D83:Q83)</f>
        <v>0</v>
      </c>
      <c r="C83" s="532"/>
      <c r="D83" s="153">
        <v>0</v>
      </c>
      <c r="E83" s="153">
        <v>0</v>
      </c>
      <c r="F83" s="153">
        <v>0</v>
      </c>
      <c r="G83" s="153">
        <v>0</v>
      </c>
      <c r="H83" s="153">
        <v>0</v>
      </c>
      <c r="I83" s="153">
        <v>0</v>
      </c>
      <c r="J83" s="153">
        <v>0</v>
      </c>
      <c r="K83" s="153">
        <v>0</v>
      </c>
      <c r="L83" s="153">
        <v>0</v>
      </c>
      <c r="M83" s="153">
        <v>0</v>
      </c>
      <c r="N83" s="153">
        <v>0</v>
      </c>
      <c r="O83" s="153">
        <v>0</v>
      </c>
      <c r="P83" s="153">
        <v>0</v>
      </c>
      <c r="Q83" s="153">
        <v>0</v>
      </c>
      <c r="R83" s="92"/>
      <c r="S83" s="143"/>
      <c r="T83" s="143"/>
      <c r="U83" s="143"/>
      <c r="V83" s="143"/>
      <c r="W83" s="143"/>
      <c r="X83" s="143"/>
      <c r="Y83" s="143"/>
      <c r="Z83" s="143"/>
      <c r="AA83" s="143"/>
      <c r="AB83" s="143"/>
      <c r="AC83" s="143"/>
      <c r="AD83" s="143"/>
      <c r="AE83" s="143"/>
    </row>
    <row r="84" spans="1:31" s="52" customFormat="1" ht="15" customHeight="1" x14ac:dyDescent="0.2">
      <c r="A84" s="314" t="s">
        <v>129</v>
      </c>
      <c r="B84" s="59">
        <f t="shared" ref="B84" si="25">SUM(C84:M84)</f>
        <v>0</v>
      </c>
      <c r="C84" s="532"/>
      <c r="D84" s="153">
        <v>0</v>
      </c>
      <c r="E84" s="153">
        <v>0</v>
      </c>
      <c r="F84" s="153">
        <v>0</v>
      </c>
      <c r="G84" s="153">
        <v>0</v>
      </c>
      <c r="H84" s="153">
        <v>0</v>
      </c>
      <c r="I84" s="153">
        <v>0</v>
      </c>
      <c r="J84" s="153">
        <v>0</v>
      </c>
      <c r="K84" s="153">
        <v>0</v>
      </c>
      <c r="L84" s="153">
        <v>0</v>
      </c>
      <c r="M84" s="153">
        <v>0</v>
      </c>
      <c r="N84" s="153">
        <v>0</v>
      </c>
      <c r="O84" s="153">
        <v>0</v>
      </c>
      <c r="P84" s="153">
        <v>0</v>
      </c>
      <c r="Q84" s="153">
        <v>0</v>
      </c>
      <c r="R84" s="92"/>
      <c r="S84" s="143"/>
      <c r="T84" s="143"/>
      <c r="U84" s="143"/>
      <c r="V84" s="143"/>
      <c r="W84" s="143"/>
      <c r="X84" s="143"/>
      <c r="Y84" s="143"/>
      <c r="Z84" s="143"/>
      <c r="AA84" s="143"/>
      <c r="AB84" s="143"/>
      <c r="AC84" s="143"/>
      <c r="AD84" s="143"/>
      <c r="AE84" s="143"/>
    </row>
    <row r="85" spans="1:31" s="52" customFormat="1" x14ac:dyDescent="0.2">
      <c r="A85" s="150" t="s">
        <v>171</v>
      </c>
      <c r="B85" s="59">
        <f>SUM(D85:Q85)</f>
        <v>0</v>
      </c>
      <c r="C85" s="532"/>
      <c r="D85" s="153">
        <v>0</v>
      </c>
      <c r="E85" s="153">
        <v>0</v>
      </c>
      <c r="F85" s="153">
        <v>0</v>
      </c>
      <c r="G85" s="153">
        <v>0</v>
      </c>
      <c r="H85" s="153">
        <v>0</v>
      </c>
      <c r="I85" s="153">
        <v>0</v>
      </c>
      <c r="J85" s="153">
        <v>0</v>
      </c>
      <c r="K85" s="153">
        <v>0</v>
      </c>
      <c r="L85" s="153">
        <v>0</v>
      </c>
      <c r="M85" s="153">
        <v>0</v>
      </c>
      <c r="N85" s="153">
        <v>0</v>
      </c>
      <c r="O85" s="153">
        <v>0</v>
      </c>
      <c r="P85" s="153">
        <v>0</v>
      </c>
      <c r="Q85" s="153">
        <v>0</v>
      </c>
      <c r="R85" s="92"/>
      <c r="S85" s="143"/>
      <c r="T85" s="143"/>
      <c r="U85" s="143"/>
      <c r="V85" s="143"/>
      <c r="W85" s="143"/>
      <c r="X85" s="143"/>
      <c r="Y85" s="143"/>
      <c r="Z85" s="143"/>
      <c r="AA85" s="143"/>
      <c r="AB85" s="143"/>
      <c r="AC85" s="143"/>
      <c r="AD85" s="143"/>
      <c r="AE85" s="143"/>
    </row>
    <row r="86" spans="1:31" s="52" customFormat="1" x14ac:dyDescent="0.2">
      <c r="A86" s="150" t="s">
        <v>172</v>
      </c>
      <c r="B86" s="59">
        <f>SUM(D86:Q86)</f>
        <v>0</v>
      </c>
      <c r="C86" s="532"/>
      <c r="D86" s="153">
        <v>0</v>
      </c>
      <c r="E86" s="153">
        <v>0</v>
      </c>
      <c r="F86" s="153">
        <v>0</v>
      </c>
      <c r="G86" s="153">
        <v>0</v>
      </c>
      <c r="H86" s="153">
        <v>0</v>
      </c>
      <c r="I86" s="153">
        <v>0</v>
      </c>
      <c r="J86" s="153">
        <v>0</v>
      </c>
      <c r="K86" s="153">
        <v>0</v>
      </c>
      <c r="L86" s="153">
        <v>0</v>
      </c>
      <c r="M86" s="153">
        <v>0</v>
      </c>
      <c r="N86" s="153">
        <v>0</v>
      </c>
      <c r="O86" s="153">
        <v>0</v>
      </c>
      <c r="P86" s="153">
        <v>0</v>
      </c>
      <c r="Q86" s="153">
        <v>0</v>
      </c>
      <c r="R86" s="92"/>
      <c r="S86" s="143"/>
      <c r="T86" s="143"/>
      <c r="U86" s="143"/>
      <c r="V86" s="143"/>
      <c r="W86" s="143"/>
      <c r="X86" s="143"/>
      <c r="Y86" s="143"/>
      <c r="Z86" s="143"/>
      <c r="AA86" s="143"/>
      <c r="AB86" s="143"/>
      <c r="AC86" s="143"/>
      <c r="AD86" s="143"/>
      <c r="AE86" s="143"/>
    </row>
    <row r="87" spans="1:31" s="52" customFormat="1" ht="25.5" x14ac:dyDescent="0.2">
      <c r="A87" s="150" t="s">
        <v>132</v>
      </c>
      <c r="B87" s="59">
        <f>SUM(D87:Q87)</f>
        <v>0</v>
      </c>
      <c r="C87" s="532"/>
      <c r="D87" s="153">
        <v>0</v>
      </c>
      <c r="E87" s="153">
        <v>0</v>
      </c>
      <c r="F87" s="153">
        <v>0</v>
      </c>
      <c r="G87" s="153">
        <v>0</v>
      </c>
      <c r="H87" s="153">
        <v>0</v>
      </c>
      <c r="I87" s="153">
        <v>0</v>
      </c>
      <c r="J87" s="153">
        <v>0</v>
      </c>
      <c r="K87" s="153">
        <v>0</v>
      </c>
      <c r="L87" s="153">
        <v>0</v>
      </c>
      <c r="M87" s="153">
        <v>0</v>
      </c>
      <c r="N87" s="153">
        <v>0</v>
      </c>
      <c r="O87" s="153">
        <v>0</v>
      </c>
      <c r="P87" s="153">
        <v>0</v>
      </c>
      <c r="Q87" s="153">
        <v>0</v>
      </c>
      <c r="R87" s="92"/>
      <c r="S87" s="143"/>
      <c r="T87" s="143"/>
      <c r="U87" s="143"/>
      <c r="V87" s="143"/>
      <c r="W87" s="143"/>
      <c r="X87" s="143"/>
      <c r="Y87" s="143"/>
      <c r="Z87" s="143"/>
      <c r="AA87" s="143"/>
      <c r="AB87" s="143"/>
      <c r="AC87" s="143"/>
      <c r="AD87" s="143"/>
      <c r="AE87" s="143"/>
    </row>
    <row r="88" spans="1:31" s="52" customFormat="1" x14ac:dyDescent="0.2">
      <c r="A88" s="150" t="s">
        <v>133</v>
      </c>
      <c r="B88" s="59">
        <f>SUM(D88:Q88)</f>
        <v>0</v>
      </c>
      <c r="C88" s="532"/>
      <c r="D88" s="153">
        <v>0</v>
      </c>
      <c r="E88" s="153">
        <v>0</v>
      </c>
      <c r="F88" s="153">
        <v>0</v>
      </c>
      <c r="G88" s="153">
        <v>0</v>
      </c>
      <c r="H88" s="153">
        <v>0</v>
      </c>
      <c r="I88" s="153">
        <v>0</v>
      </c>
      <c r="J88" s="153">
        <v>0</v>
      </c>
      <c r="K88" s="153">
        <v>0</v>
      </c>
      <c r="L88" s="153">
        <v>0</v>
      </c>
      <c r="M88" s="153">
        <v>0</v>
      </c>
      <c r="N88" s="153">
        <v>0</v>
      </c>
      <c r="O88" s="153">
        <v>0</v>
      </c>
      <c r="P88" s="153">
        <v>0</v>
      </c>
      <c r="Q88" s="153">
        <v>0</v>
      </c>
      <c r="R88" s="92"/>
      <c r="S88" s="143"/>
      <c r="T88" s="143"/>
      <c r="U88" s="143"/>
      <c r="V88" s="143"/>
      <c r="W88" s="143"/>
      <c r="X88" s="143"/>
      <c r="Y88" s="143"/>
      <c r="Z88" s="143"/>
      <c r="AA88" s="143"/>
      <c r="AB88" s="143"/>
      <c r="AC88" s="143"/>
      <c r="AD88" s="143"/>
      <c r="AE88" s="143"/>
    </row>
    <row r="89" spans="1:31" s="52" customFormat="1" x14ac:dyDescent="0.2">
      <c r="A89" s="150" t="s">
        <v>173</v>
      </c>
      <c r="B89" s="59">
        <f>SUM(D89:Q89)</f>
        <v>0</v>
      </c>
      <c r="C89" s="532"/>
      <c r="D89" s="153">
        <v>0</v>
      </c>
      <c r="E89" s="153">
        <v>0</v>
      </c>
      <c r="F89" s="153">
        <v>0</v>
      </c>
      <c r="G89" s="153">
        <v>0</v>
      </c>
      <c r="H89" s="153">
        <v>0</v>
      </c>
      <c r="I89" s="153">
        <v>0</v>
      </c>
      <c r="J89" s="153">
        <v>0</v>
      </c>
      <c r="K89" s="153">
        <v>0</v>
      </c>
      <c r="L89" s="153">
        <v>0</v>
      </c>
      <c r="M89" s="153">
        <v>0</v>
      </c>
      <c r="N89" s="153">
        <v>0</v>
      </c>
      <c r="O89" s="153">
        <v>0</v>
      </c>
      <c r="P89" s="153">
        <v>0</v>
      </c>
      <c r="Q89" s="153">
        <v>0</v>
      </c>
      <c r="R89" s="92"/>
      <c r="S89" s="143"/>
      <c r="T89" s="143"/>
      <c r="U89" s="143"/>
      <c r="V89" s="143"/>
      <c r="W89" s="143"/>
      <c r="X89" s="143"/>
      <c r="Y89" s="143"/>
      <c r="Z89" s="143"/>
      <c r="AA89" s="143"/>
      <c r="AB89" s="143"/>
      <c r="AC89" s="143"/>
      <c r="AD89" s="143"/>
      <c r="AE89" s="143"/>
    </row>
    <row r="90" spans="1:31" s="52" customFormat="1" ht="24" x14ac:dyDescent="0.2">
      <c r="A90" s="158" t="s">
        <v>174</v>
      </c>
      <c r="B90" s="59">
        <f t="shared" ref="B90:B91" si="26">SUM(D90:Q90)</f>
        <v>0</v>
      </c>
      <c r="C90" s="532"/>
      <c r="D90" s="153">
        <v>0</v>
      </c>
      <c r="E90" s="153">
        <v>0</v>
      </c>
      <c r="F90" s="153">
        <v>0</v>
      </c>
      <c r="G90" s="153">
        <v>0</v>
      </c>
      <c r="H90" s="153">
        <v>0</v>
      </c>
      <c r="I90" s="153">
        <v>0</v>
      </c>
      <c r="J90" s="153">
        <v>0</v>
      </c>
      <c r="K90" s="153">
        <v>0</v>
      </c>
      <c r="L90" s="153">
        <v>0</v>
      </c>
      <c r="M90" s="153">
        <v>0</v>
      </c>
      <c r="N90" s="153">
        <v>0</v>
      </c>
      <c r="O90" s="153">
        <v>0</v>
      </c>
      <c r="P90" s="153">
        <v>0</v>
      </c>
      <c r="Q90" s="153">
        <v>0</v>
      </c>
      <c r="R90" s="92"/>
      <c r="S90" s="143"/>
      <c r="T90" s="143"/>
      <c r="U90" s="143"/>
      <c r="V90" s="143"/>
      <c r="W90" s="143"/>
      <c r="X90" s="143"/>
      <c r="Y90" s="143"/>
      <c r="Z90" s="143"/>
      <c r="AA90" s="143"/>
      <c r="AB90" s="143"/>
      <c r="AC90" s="143"/>
      <c r="AD90" s="143"/>
      <c r="AE90" s="143"/>
    </row>
    <row r="91" spans="1:31" s="162" customFormat="1" ht="24" x14ac:dyDescent="0.2">
      <c r="A91" s="158" t="s">
        <v>175</v>
      </c>
      <c r="B91" s="59">
        <f t="shared" si="26"/>
        <v>0</v>
      </c>
      <c r="C91" s="532"/>
      <c r="D91" s="153">
        <v>0</v>
      </c>
      <c r="E91" s="153">
        <v>0</v>
      </c>
      <c r="F91" s="153">
        <v>0</v>
      </c>
      <c r="G91" s="153">
        <v>0</v>
      </c>
      <c r="H91" s="153">
        <v>0</v>
      </c>
      <c r="I91" s="153">
        <v>0</v>
      </c>
      <c r="J91" s="153">
        <v>0</v>
      </c>
      <c r="K91" s="153">
        <v>0</v>
      </c>
      <c r="L91" s="153">
        <v>0</v>
      </c>
      <c r="M91" s="153">
        <v>0</v>
      </c>
      <c r="N91" s="153">
        <v>0</v>
      </c>
      <c r="O91" s="153">
        <v>0</v>
      </c>
      <c r="P91" s="153">
        <v>0</v>
      </c>
      <c r="Q91" s="153">
        <v>0</v>
      </c>
      <c r="R91" s="161"/>
      <c r="S91" s="161"/>
      <c r="T91" s="161"/>
      <c r="U91" s="161"/>
      <c r="V91" s="161"/>
      <c r="W91" s="161"/>
      <c r="X91" s="161"/>
      <c r="Y91" s="161"/>
      <c r="Z91" s="161"/>
      <c r="AA91" s="161"/>
      <c r="AB91" s="161"/>
      <c r="AC91" s="161"/>
      <c r="AD91" s="161"/>
      <c r="AE91" s="161"/>
    </row>
    <row r="92" spans="1:31" s="167" customFormat="1" ht="26.25" customHeight="1" x14ac:dyDescent="0.25">
      <c r="A92" s="163" t="s">
        <v>137</v>
      </c>
      <c r="B92" s="59">
        <f>SUM(D92:Q92)</f>
        <v>0</v>
      </c>
      <c r="C92" s="532"/>
      <c r="D92" s="164">
        <f>D74+D77+D80+SUM(D83:D91)</f>
        <v>0</v>
      </c>
      <c r="E92" s="164">
        <f t="shared" ref="E92:Q92" si="27">E74+E77+E80+SUM(E83:E91)</f>
        <v>0</v>
      </c>
      <c r="F92" s="164">
        <f t="shared" si="27"/>
        <v>0</v>
      </c>
      <c r="G92" s="164">
        <f t="shared" si="27"/>
        <v>0</v>
      </c>
      <c r="H92" s="164">
        <f t="shared" si="27"/>
        <v>0</v>
      </c>
      <c r="I92" s="164">
        <f t="shared" si="27"/>
        <v>0</v>
      </c>
      <c r="J92" s="164">
        <f t="shared" si="27"/>
        <v>0</v>
      </c>
      <c r="K92" s="164">
        <f t="shared" si="27"/>
        <v>0</v>
      </c>
      <c r="L92" s="164">
        <f t="shared" si="27"/>
        <v>0</v>
      </c>
      <c r="M92" s="164">
        <f t="shared" si="27"/>
        <v>0</v>
      </c>
      <c r="N92" s="164">
        <f t="shared" si="27"/>
        <v>0</v>
      </c>
      <c r="O92" s="164">
        <f t="shared" si="27"/>
        <v>0</v>
      </c>
      <c r="P92" s="164">
        <f t="shared" si="27"/>
        <v>0</v>
      </c>
      <c r="Q92" s="164">
        <f t="shared" si="27"/>
        <v>0</v>
      </c>
      <c r="R92" s="165"/>
      <c r="S92" s="166"/>
      <c r="T92" s="166"/>
      <c r="U92" s="166"/>
      <c r="V92" s="166"/>
      <c r="W92" s="166"/>
      <c r="X92" s="166"/>
      <c r="Y92" s="166"/>
      <c r="Z92" s="166"/>
      <c r="AA92" s="166"/>
      <c r="AB92" s="166"/>
      <c r="AC92" s="166"/>
      <c r="AD92" s="166"/>
      <c r="AE92" s="166"/>
    </row>
    <row r="93" spans="1:31" s="55" customFormat="1" ht="14.25" customHeight="1" x14ac:dyDescent="0.2">
      <c r="A93" s="169" t="s">
        <v>138</v>
      </c>
      <c r="B93" s="59"/>
      <c r="C93" s="532"/>
      <c r="D93" s="59"/>
      <c r="E93" s="59"/>
      <c r="F93" s="59"/>
      <c r="G93" s="59"/>
      <c r="H93" s="59"/>
      <c r="I93" s="59"/>
      <c r="J93" s="59"/>
      <c r="K93" s="59"/>
      <c r="L93" s="59"/>
      <c r="M93" s="59"/>
      <c r="N93" s="59"/>
      <c r="O93" s="59"/>
      <c r="P93" s="59"/>
      <c r="Q93" s="59"/>
      <c r="R93" s="93"/>
      <c r="S93" s="74"/>
      <c r="T93" s="74"/>
      <c r="U93" s="74"/>
      <c r="V93" s="74"/>
      <c r="W93" s="74"/>
      <c r="X93" s="74"/>
      <c r="Y93" s="74"/>
      <c r="Z93" s="74"/>
      <c r="AA93" s="74"/>
      <c r="AB93" s="74"/>
      <c r="AC93" s="74"/>
      <c r="AD93" s="74"/>
      <c r="AE93" s="74"/>
    </row>
    <row r="94" spans="1:31" s="61" customFormat="1" x14ac:dyDescent="0.2">
      <c r="A94" s="150" t="s">
        <v>139</v>
      </c>
      <c r="B94" s="59">
        <f>SUM(D94:Q94)</f>
        <v>0</v>
      </c>
      <c r="C94" s="532"/>
      <c r="D94" s="102">
        <f t="shared" ref="D94" si="28">D95*D96+D97*D98</f>
        <v>0</v>
      </c>
      <c r="E94" s="102">
        <f t="shared" ref="E94:Q94" si="29">E95*E96+E97*E98</f>
        <v>0</v>
      </c>
      <c r="F94" s="102">
        <f t="shared" si="29"/>
        <v>0</v>
      </c>
      <c r="G94" s="102">
        <f t="shared" si="29"/>
        <v>0</v>
      </c>
      <c r="H94" s="102">
        <f t="shared" si="29"/>
        <v>0</v>
      </c>
      <c r="I94" s="102">
        <f t="shared" si="29"/>
        <v>0</v>
      </c>
      <c r="J94" s="102">
        <f t="shared" si="29"/>
        <v>0</v>
      </c>
      <c r="K94" s="102">
        <f t="shared" si="29"/>
        <v>0</v>
      </c>
      <c r="L94" s="102">
        <f t="shared" si="29"/>
        <v>0</v>
      </c>
      <c r="M94" s="102">
        <f t="shared" si="29"/>
        <v>0</v>
      </c>
      <c r="N94" s="102">
        <f t="shared" si="29"/>
        <v>0</v>
      </c>
      <c r="O94" s="102">
        <f t="shared" si="29"/>
        <v>0</v>
      </c>
      <c r="P94" s="102">
        <f t="shared" si="29"/>
        <v>0</v>
      </c>
      <c r="Q94" s="102">
        <f t="shared" si="29"/>
        <v>0</v>
      </c>
      <c r="R94" s="92"/>
      <c r="S94" s="143"/>
      <c r="T94" s="143"/>
      <c r="U94" s="143"/>
      <c r="V94" s="143"/>
      <c r="W94" s="143"/>
      <c r="X94" s="143"/>
      <c r="Y94" s="143"/>
      <c r="Z94" s="143"/>
      <c r="AA94" s="143"/>
      <c r="AB94" s="143"/>
      <c r="AC94" s="143"/>
      <c r="AD94" s="143"/>
      <c r="AE94" s="143"/>
    </row>
    <row r="95" spans="1:31" s="155" customFormat="1" ht="11.25" customHeight="1" x14ac:dyDescent="0.2">
      <c r="A95" s="151" t="s">
        <v>140</v>
      </c>
      <c r="B95" s="152" t="s">
        <v>126</v>
      </c>
      <c r="C95" s="532"/>
      <c r="D95" s="153">
        <v>0</v>
      </c>
      <c r="E95" s="153">
        <v>0</v>
      </c>
      <c r="F95" s="153">
        <v>0</v>
      </c>
      <c r="G95" s="153">
        <v>0</v>
      </c>
      <c r="H95" s="153">
        <v>0</v>
      </c>
      <c r="I95" s="153">
        <v>0</v>
      </c>
      <c r="J95" s="153">
        <v>0</v>
      </c>
      <c r="K95" s="153">
        <v>0</v>
      </c>
      <c r="L95" s="153">
        <v>0</v>
      </c>
      <c r="M95" s="153">
        <v>0</v>
      </c>
      <c r="N95" s="153">
        <v>0</v>
      </c>
      <c r="O95" s="153">
        <v>0</v>
      </c>
      <c r="P95" s="153">
        <v>0</v>
      </c>
      <c r="Q95" s="153">
        <v>0</v>
      </c>
      <c r="R95" s="154"/>
      <c r="S95" s="154"/>
      <c r="T95" s="154"/>
      <c r="U95" s="154"/>
      <c r="V95" s="154"/>
      <c r="W95" s="154"/>
      <c r="X95" s="154"/>
      <c r="Y95" s="154"/>
      <c r="Z95" s="154"/>
      <c r="AA95" s="154"/>
      <c r="AB95" s="154"/>
      <c r="AC95" s="154"/>
      <c r="AD95" s="154"/>
      <c r="AE95" s="154"/>
    </row>
    <row r="96" spans="1:31" s="155" customFormat="1" ht="11.25" customHeight="1" x14ac:dyDescent="0.2">
      <c r="A96" s="151" t="s">
        <v>141</v>
      </c>
      <c r="B96" s="152" t="s">
        <v>126</v>
      </c>
      <c r="C96" s="532"/>
      <c r="D96" s="153">
        <v>0</v>
      </c>
      <c r="E96" s="153">
        <v>0</v>
      </c>
      <c r="F96" s="153">
        <v>0</v>
      </c>
      <c r="G96" s="153">
        <v>0</v>
      </c>
      <c r="H96" s="153">
        <v>0</v>
      </c>
      <c r="I96" s="153">
        <v>0</v>
      </c>
      <c r="J96" s="153">
        <v>0</v>
      </c>
      <c r="K96" s="153">
        <v>0</v>
      </c>
      <c r="L96" s="153">
        <v>0</v>
      </c>
      <c r="M96" s="153">
        <v>0</v>
      </c>
      <c r="N96" s="153">
        <v>0</v>
      </c>
      <c r="O96" s="153">
        <v>0</v>
      </c>
      <c r="P96" s="153">
        <v>0</v>
      </c>
      <c r="Q96" s="153">
        <v>0</v>
      </c>
      <c r="R96" s="154"/>
      <c r="S96" s="154"/>
      <c r="T96" s="154"/>
      <c r="U96" s="154"/>
      <c r="V96" s="154"/>
      <c r="W96" s="154"/>
      <c r="X96" s="154"/>
      <c r="Y96" s="154"/>
      <c r="Z96" s="154"/>
      <c r="AA96" s="154"/>
      <c r="AB96" s="154"/>
      <c r="AC96" s="154"/>
      <c r="AD96" s="154"/>
      <c r="AE96" s="154"/>
    </row>
    <row r="97" spans="1:31" s="155" customFormat="1" ht="11.25" customHeight="1" x14ac:dyDescent="0.2">
      <c r="A97" s="151" t="s">
        <v>142</v>
      </c>
      <c r="B97" s="152" t="s">
        <v>126</v>
      </c>
      <c r="C97" s="532"/>
      <c r="D97" s="153">
        <v>0</v>
      </c>
      <c r="E97" s="153">
        <v>0</v>
      </c>
      <c r="F97" s="153">
        <v>0</v>
      </c>
      <c r="G97" s="153">
        <v>0</v>
      </c>
      <c r="H97" s="153">
        <v>0</v>
      </c>
      <c r="I97" s="153">
        <v>0</v>
      </c>
      <c r="J97" s="153">
        <v>0</v>
      </c>
      <c r="K97" s="153">
        <v>0</v>
      </c>
      <c r="L97" s="153">
        <v>0</v>
      </c>
      <c r="M97" s="153">
        <v>0</v>
      </c>
      <c r="N97" s="153">
        <v>0</v>
      </c>
      <c r="O97" s="153">
        <v>0</v>
      </c>
      <c r="P97" s="153">
        <v>0</v>
      </c>
      <c r="Q97" s="153">
        <v>0</v>
      </c>
      <c r="R97" s="154"/>
      <c r="S97" s="154"/>
      <c r="T97" s="154"/>
      <c r="U97" s="154"/>
      <c r="V97" s="154"/>
      <c r="W97" s="154"/>
      <c r="X97" s="154"/>
      <c r="Y97" s="154"/>
      <c r="Z97" s="154"/>
      <c r="AA97" s="154"/>
      <c r="AB97" s="154"/>
      <c r="AC97" s="154"/>
      <c r="AD97" s="154"/>
      <c r="AE97" s="154"/>
    </row>
    <row r="98" spans="1:31" s="155" customFormat="1" ht="11.25" customHeight="1" x14ac:dyDescent="0.2">
      <c r="A98" s="151" t="s">
        <v>143</v>
      </c>
      <c r="B98" s="152" t="s">
        <v>126</v>
      </c>
      <c r="C98" s="532"/>
      <c r="D98" s="153">
        <v>0</v>
      </c>
      <c r="E98" s="153">
        <v>0</v>
      </c>
      <c r="F98" s="153">
        <v>0</v>
      </c>
      <c r="G98" s="153">
        <v>0</v>
      </c>
      <c r="H98" s="153">
        <v>0</v>
      </c>
      <c r="I98" s="153">
        <v>0</v>
      </c>
      <c r="J98" s="153">
        <v>0</v>
      </c>
      <c r="K98" s="153">
        <v>0</v>
      </c>
      <c r="L98" s="153">
        <v>0</v>
      </c>
      <c r="M98" s="153">
        <v>0</v>
      </c>
      <c r="N98" s="153">
        <v>0</v>
      </c>
      <c r="O98" s="153">
        <v>0</v>
      </c>
      <c r="P98" s="153">
        <v>0</v>
      </c>
      <c r="Q98" s="153">
        <v>0</v>
      </c>
      <c r="R98" s="154"/>
      <c r="S98" s="154"/>
      <c r="T98" s="154"/>
      <c r="U98" s="154"/>
      <c r="V98" s="154"/>
      <c r="W98" s="154"/>
      <c r="X98" s="154"/>
      <c r="Y98" s="154"/>
      <c r="Z98" s="154"/>
      <c r="AA98" s="154"/>
      <c r="AB98" s="154"/>
      <c r="AC98" s="154"/>
      <c r="AD98" s="154"/>
      <c r="AE98" s="154"/>
    </row>
    <row r="99" spans="1:31" s="61" customFormat="1" x14ac:dyDescent="0.2">
      <c r="A99" s="150" t="s">
        <v>328</v>
      </c>
      <c r="B99" s="59">
        <f>SUM(D99:Q99)</f>
        <v>0</v>
      </c>
      <c r="C99" s="532"/>
      <c r="D99" s="102">
        <f t="shared" ref="D99" si="30">D100*D101</f>
        <v>0</v>
      </c>
      <c r="E99" s="102">
        <f t="shared" ref="E99:Q99" si="31">E100*E101</f>
        <v>0</v>
      </c>
      <c r="F99" s="102">
        <f t="shared" si="31"/>
        <v>0</v>
      </c>
      <c r="G99" s="102">
        <f t="shared" si="31"/>
        <v>0</v>
      </c>
      <c r="H99" s="102">
        <f t="shared" si="31"/>
        <v>0</v>
      </c>
      <c r="I99" s="102">
        <f t="shared" si="31"/>
        <v>0</v>
      </c>
      <c r="J99" s="102">
        <f t="shared" si="31"/>
        <v>0</v>
      </c>
      <c r="K99" s="102">
        <f t="shared" si="31"/>
        <v>0</v>
      </c>
      <c r="L99" s="102">
        <f t="shared" si="31"/>
        <v>0</v>
      </c>
      <c r="M99" s="102">
        <f t="shared" si="31"/>
        <v>0</v>
      </c>
      <c r="N99" s="102">
        <f t="shared" si="31"/>
        <v>0</v>
      </c>
      <c r="O99" s="102">
        <f t="shared" si="31"/>
        <v>0</v>
      </c>
      <c r="P99" s="102">
        <f t="shared" si="31"/>
        <v>0</v>
      </c>
      <c r="Q99" s="102">
        <f t="shared" si="31"/>
        <v>0</v>
      </c>
      <c r="R99" s="92"/>
      <c r="S99" s="143"/>
      <c r="T99" s="143"/>
      <c r="U99" s="143"/>
      <c r="V99" s="143"/>
      <c r="W99" s="143"/>
      <c r="X99" s="143"/>
      <c r="Y99" s="143"/>
      <c r="Z99" s="143"/>
      <c r="AA99" s="143"/>
      <c r="AB99" s="143"/>
      <c r="AC99" s="143"/>
      <c r="AD99" s="143"/>
      <c r="AE99" s="143"/>
    </row>
    <row r="100" spans="1:31" s="155" customFormat="1" ht="11.25" customHeight="1" x14ac:dyDescent="0.2">
      <c r="A100" s="151" t="s">
        <v>329</v>
      </c>
      <c r="B100" s="152" t="s">
        <v>126</v>
      </c>
      <c r="C100" s="532"/>
      <c r="D100" s="153">
        <v>0</v>
      </c>
      <c r="E100" s="153">
        <v>0</v>
      </c>
      <c r="F100" s="153">
        <v>0</v>
      </c>
      <c r="G100" s="153">
        <v>0</v>
      </c>
      <c r="H100" s="153">
        <v>0</v>
      </c>
      <c r="I100" s="153">
        <v>0</v>
      </c>
      <c r="J100" s="153">
        <v>0</v>
      </c>
      <c r="K100" s="153">
        <v>0</v>
      </c>
      <c r="L100" s="153">
        <v>0</v>
      </c>
      <c r="M100" s="153">
        <v>0</v>
      </c>
      <c r="N100" s="153">
        <v>0</v>
      </c>
      <c r="O100" s="153">
        <v>0</v>
      </c>
      <c r="P100" s="153">
        <v>0</v>
      </c>
      <c r="Q100" s="153">
        <v>0</v>
      </c>
      <c r="R100" s="154"/>
      <c r="S100" s="154"/>
      <c r="T100" s="154"/>
      <c r="U100" s="154"/>
      <c r="V100" s="154"/>
      <c r="W100" s="154"/>
      <c r="X100" s="154"/>
      <c r="Y100" s="154"/>
      <c r="Z100" s="154"/>
      <c r="AA100" s="154"/>
      <c r="AB100" s="154"/>
      <c r="AC100" s="154"/>
      <c r="AD100" s="154"/>
      <c r="AE100" s="154"/>
    </row>
    <row r="101" spans="1:31" s="155" customFormat="1" ht="11.25" customHeight="1" x14ac:dyDescent="0.2">
      <c r="A101" s="151" t="s">
        <v>144</v>
      </c>
      <c r="B101" s="152" t="s">
        <v>126</v>
      </c>
      <c r="C101" s="532"/>
      <c r="D101" s="153">
        <v>0</v>
      </c>
      <c r="E101" s="153">
        <v>0</v>
      </c>
      <c r="F101" s="153">
        <v>0</v>
      </c>
      <c r="G101" s="153">
        <v>0</v>
      </c>
      <c r="H101" s="153">
        <v>0</v>
      </c>
      <c r="I101" s="153">
        <v>0</v>
      </c>
      <c r="J101" s="153">
        <v>0</v>
      </c>
      <c r="K101" s="153">
        <v>0</v>
      </c>
      <c r="L101" s="153">
        <v>0</v>
      </c>
      <c r="M101" s="153">
        <v>0</v>
      </c>
      <c r="N101" s="153">
        <v>0</v>
      </c>
      <c r="O101" s="153">
        <v>0</v>
      </c>
      <c r="P101" s="153">
        <v>0</v>
      </c>
      <c r="Q101" s="153">
        <v>0</v>
      </c>
      <c r="R101" s="154"/>
      <c r="S101" s="154"/>
      <c r="T101" s="154"/>
      <c r="U101" s="154"/>
      <c r="V101" s="154"/>
      <c r="W101" s="154"/>
      <c r="X101" s="154"/>
      <c r="Y101" s="154"/>
      <c r="Z101" s="154"/>
      <c r="AA101" s="154"/>
      <c r="AB101" s="154"/>
      <c r="AC101" s="154"/>
      <c r="AD101" s="154"/>
      <c r="AE101" s="154"/>
    </row>
    <row r="102" spans="1:31" s="61" customFormat="1" ht="25.5" x14ac:dyDescent="0.2">
      <c r="A102" s="150" t="s">
        <v>145</v>
      </c>
      <c r="B102" s="59">
        <f>SUM(D102:Q102)</f>
        <v>0</v>
      </c>
      <c r="C102" s="532"/>
      <c r="D102" s="60">
        <v>0</v>
      </c>
      <c r="E102" s="60">
        <v>0</v>
      </c>
      <c r="F102" s="60">
        <v>0</v>
      </c>
      <c r="G102" s="60">
        <v>0</v>
      </c>
      <c r="H102" s="60">
        <v>0</v>
      </c>
      <c r="I102" s="60">
        <v>0</v>
      </c>
      <c r="J102" s="60">
        <v>0</v>
      </c>
      <c r="K102" s="60">
        <v>0</v>
      </c>
      <c r="L102" s="60">
        <v>0</v>
      </c>
      <c r="M102" s="60">
        <v>0</v>
      </c>
      <c r="N102" s="60">
        <v>0</v>
      </c>
      <c r="O102" s="60">
        <v>0</v>
      </c>
      <c r="P102" s="60">
        <v>0</v>
      </c>
      <c r="Q102" s="60">
        <v>0</v>
      </c>
      <c r="R102" s="92"/>
      <c r="S102" s="143"/>
      <c r="T102" s="143"/>
      <c r="U102" s="143"/>
      <c r="V102" s="143"/>
      <c r="W102" s="143"/>
      <c r="X102" s="143"/>
      <c r="Y102" s="143"/>
      <c r="Z102" s="143"/>
      <c r="AA102" s="143"/>
      <c r="AB102" s="143"/>
      <c r="AC102" s="143"/>
      <c r="AD102" s="143"/>
      <c r="AE102" s="143"/>
    </row>
    <row r="103" spans="1:31" s="61" customFormat="1" x14ac:dyDescent="0.2">
      <c r="A103" s="150" t="s">
        <v>146</v>
      </c>
      <c r="B103" s="59">
        <f>SUM(D103:Q103)</f>
        <v>0</v>
      </c>
      <c r="C103" s="532"/>
      <c r="D103" s="102">
        <f t="shared" ref="D103" si="32">D104*D105</f>
        <v>0</v>
      </c>
      <c r="E103" s="102">
        <f t="shared" ref="E103:Q103" si="33">E104*E105</f>
        <v>0</v>
      </c>
      <c r="F103" s="102">
        <f t="shared" si="33"/>
        <v>0</v>
      </c>
      <c r="G103" s="102">
        <f t="shared" si="33"/>
        <v>0</v>
      </c>
      <c r="H103" s="102">
        <f t="shared" si="33"/>
        <v>0</v>
      </c>
      <c r="I103" s="102">
        <f t="shared" si="33"/>
        <v>0</v>
      </c>
      <c r="J103" s="102">
        <f t="shared" si="33"/>
        <v>0</v>
      </c>
      <c r="K103" s="102">
        <f t="shared" si="33"/>
        <v>0</v>
      </c>
      <c r="L103" s="102">
        <f t="shared" si="33"/>
        <v>0</v>
      </c>
      <c r="M103" s="102">
        <f t="shared" si="33"/>
        <v>0</v>
      </c>
      <c r="N103" s="102">
        <f t="shared" si="33"/>
        <v>0</v>
      </c>
      <c r="O103" s="102">
        <f t="shared" si="33"/>
        <v>0</v>
      </c>
      <c r="P103" s="102">
        <f t="shared" si="33"/>
        <v>0</v>
      </c>
      <c r="Q103" s="102">
        <f t="shared" si="33"/>
        <v>0</v>
      </c>
      <c r="R103" s="92"/>
      <c r="S103" s="143"/>
      <c r="T103" s="143"/>
      <c r="U103" s="143"/>
      <c r="V103" s="143"/>
      <c r="W103" s="143"/>
      <c r="X103" s="143"/>
      <c r="Y103" s="143"/>
      <c r="Z103" s="143"/>
      <c r="AA103" s="143"/>
      <c r="AB103" s="143"/>
      <c r="AC103" s="143"/>
      <c r="AD103" s="143"/>
      <c r="AE103" s="143"/>
    </row>
    <row r="104" spans="1:31" s="155" customFormat="1" ht="11.25" customHeight="1" x14ac:dyDescent="0.2">
      <c r="A104" s="151" t="s">
        <v>147</v>
      </c>
      <c r="B104" s="152" t="s">
        <v>126</v>
      </c>
      <c r="C104" s="532"/>
      <c r="D104" s="153">
        <v>0</v>
      </c>
      <c r="E104" s="153">
        <v>0</v>
      </c>
      <c r="F104" s="153">
        <v>0</v>
      </c>
      <c r="G104" s="153">
        <v>0</v>
      </c>
      <c r="H104" s="153">
        <v>0</v>
      </c>
      <c r="I104" s="153">
        <v>0</v>
      </c>
      <c r="J104" s="153">
        <v>0</v>
      </c>
      <c r="K104" s="153">
        <v>0</v>
      </c>
      <c r="L104" s="153">
        <v>0</v>
      </c>
      <c r="M104" s="153">
        <v>0</v>
      </c>
      <c r="N104" s="153">
        <v>0</v>
      </c>
      <c r="O104" s="153">
        <v>0</v>
      </c>
      <c r="P104" s="153">
        <v>0</v>
      </c>
      <c r="Q104" s="153">
        <v>0</v>
      </c>
      <c r="R104" s="154"/>
      <c r="S104" s="154"/>
      <c r="T104" s="154"/>
      <c r="U104" s="154"/>
      <c r="V104" s="154"/>
      <c r="W104" s="154"/>
      <c r="X104" s="154"/>
      <c r="Y104" s="154"/>
      <c r="Z104" s="154"/>
      <c r="AA104" s="154"/>
      <c r="AB104" s="154"/>
      <c r="AC104" s="154"/>
      <c r="AD104" s="154"/>
      <c r="AE104" s="154"/>
    </row>
    <row r="105" spans="1:31" s="155" customFormat="1" ht="11.25" customHeight="1" x14ac:dyDescent="0.2">
      <c r="A105" s="151" t="s">
        <v>148</v>
      </c>
      <c r="B105" s="152" t="s">
        <v>126</v>
      </c>
      <c r="C105" s="532"/>
      <c r="D105" s="153">
        <v>0</v>
      </c>
      <c r="E105" s="153">
        <v>0</v>
      </c>
      <c r="F105" s="153">
        <v>0</v>
      </c>
      <c r="G105" s="153">
        <v>0</v>
      </c>
      <c r="H105" s="153">
        <v>0</v>
      </c>
      <c r="I105" s="153">
        <v>0</v>
      </c>
      <c r="J105" s="153">
        <v>0</v>
      </c>
      <c r="K105" s="153">
        <v>0</v>
      </c>
      <c r="L105" s="153">
        <v>0</v>
      </c>
      <c r="M105" s="153">
        <v>0</v>
      </c>
      <c r="N105" s="153">
        <v>0</v>
      </c>
      <c r="O105" s="153">
        <v>0</v>
      </c>
      <c r="P105" s="153">
        <v>0</v>
      </c>
      <c r="Q105" s="153">
        <v>0</v>
      </c>
      <c r="R105" s="154"/>
      <c r="S105" s="154"/>
      <c r="T105" s="154"/>
      <c r="U105" s="154"/>
      <c r="V105" s="154"/>
      <c r="W105" s="154"/>
      <c r="X105" s="154"/>
      <c r="Y105" s="154"/>
      <c r="Z105" s="154"/>
      <c r="AA105" s="154"/>
      <c r="AB105" s="154"/>
      <c r="AC105" s="154"/>
      <c r="AD105" s="154"/>
      <c r="AE105" s="154"/>
    </row>
    <row r="106" spans="1:31" s="61" customFormat="1" x14ac:dyDescent="0.2">
      <c r="A106" s="150" t="s">
        <v>149</v>
      </c>
      <c r="B106" s="59">
        <f>SUM(D106:Q106)</f>
        <v>0</v>
      </c>
      <c r="C106" s="532"/>
      <c r="D106" s="102">
        <f t="shared" ref="D106" si="34">D107*D108</f>
        <v>0</v>
      </c>
      <c r="E106" s="102">
        <f t="shared" ref="E106:Q106" si="35">E107*E108</f>
        <v>0</v>
      </c>
      <c r="F106" s="102">
        <f t="shared" si="35"/>
        <v>0</v>
      </c>
      <c r="G106" s="102">
        <f t="shared" si="35"/>
        <v>0</v>
      </c>
      <c r="H106" s="102">
        <f t="shared" si="35"/>
        <v>0</v>
      </c>
      <c r="I106" s="102">
        <f t="shared" si="35"/>
        <v>0</v>
      </c>
      <c r="J106" s="102">
        <f t="shared" si="35"/>
        <v>0</v>
      </c>
      <c r="K106" s="102">
        <f t="shared" si="35"/>
        <v>0</v>
      </c>
      <c r="L106" s="102">
        <f t="shared" si="35"/>
        <v>0</v>
      </c>
      <c r="M106" s="102">
        <f t="shared" si="35"/>
        <v>0</v>
      </c>
      <c r="N106" s="102">
        <f t="shared" si="35"/>
        <v>0</v>
      </c>
      <c r="O106" s="102">
        <f t="shared" si="35"/>
        <v>0</v>
      </c>
      <c r="P106" s="102">
        <f t="shared" si="35"/>
        <v>0</v>
      </c>
      <c r="Q106" s="102">
        <f t="shared" si="35"/>
        <v>0</v>
      </c>
      <c r="R106" s="92"/>
      <c r="S106" s="143"/>
      <c r="T106" s="143"/>
      <c r="U106" s="143"/>
      <c r="V106" s="143"/>
      <c r="W106" s="143"/>
      <c r="X106" s="143"/>
      <c r="Y106" s="143"/>
      <c r="Z106" s="143"/>
      <c r="AA106" s="143"/>
      <c r="AB106" s="143"/>
      <c r="AC106" s="143"/>
      <c r="AD106" s="143"/>
      <c r="AE106" s="143"/>
    </row>
    <row r="107" spans="1:31" s="155" customFormat="1" ht="11.25" customHeight="1" x14ac:dyDescent="0.2">
      <c r="A107" s="151" t="s">
        <v>147</v>
      </c>
      <c r="B107" s="152" t="s">
        <v>126</v>
      </c>
      <c r="C107" s="532"/>
      <c r="D107" s="153">
        <v>0</v>
      </c>
      <c r="E107" s="153">
        <v>0</v>
      </c>
      <c r="F107" s="153">
        <v>0</v>
      </c>
      <c r="G107" s="153">
        <v>0</v>
      </c>
      <c r="H107" s="153">
        <v>0</v>
      </c>
      <c r="I107" s="153">
        <v>0</v>
      </c>
      <c r="J107" s="153">
        <v>0</v>
      </c>
      <c r="K107" s="153">
        <v>0</v>
      </c>
      <c r="L107" s="153">
        <v>0</v>
      </c>
      <c r="M107" s="153">
        <v>0</v>
      </c>
      <c r="N107" s="153">
        <v>0</v>
      </c>
      <c r="O107" s="153">
        <v>0</v>
      </c>
      <c r="P107" s="153">
        <v>0</v>
      </c>
      <c r="Q107" s="153">
        <v>0</v>
      </c>
      <c r="R107" s="154"/>
      <c r="S107" s="154"/>
      <c r="T107" s="154"/>
      <c r="U107" s="154"/>
      <c r="V107" s="154"/>
      <c r="W107" s="154"/>
      <c r="X107" s="154"/>
      <c r="Y107" s="154"/>
      <c r="Z107" s="154"/>
      <c r="AA107" s="154"/>
      <c r="AB107" s="154"/>
      <c r="AC107" s="154"/>
      <c r="AD107" s="154"/>
      <c r="AE107" s="154"/>
    </row>
    <row r="108" spans="1:31" s="155" customFormat="1" ht="11.25" customHeight="1" x14ac:dyDescent="0.2">
      <c r="A108" s="151" t="s">
        <v>148</v>
      </c>
      <c r="B108" s="152" t="s">
        <v>126</v>
      </c>
      <c r="C108" s="532"/>
      <c r="D108" s="153">
        <v>0</v>
      </c>
      <c r="E108" s="153">
        <v>0</v>
      </c>
      <c r="F108" s="153">
        <v>0</v>
      </c>
      <c r="G108" s="153">
        <v>0</v>
      </c>
      <c r="H108" s="153">
        <v>0</v>
      </c>
      <c r="I108" s="153">
        <v>0</v>
      </c>
      <c r="J108" s="153">
        <v>0</v>
      </c>
      <c r="K108" s="153">
        <v>0</v>
      </c>
      <c r="L108" s="153">
        <v>0</v>
      </c>
      <c r="M108" s="153">
        <v>0</v>
      </c>
      <c r="N108" s="153">
        <v>0</v>
      </c>
      <c r="O108" s="153">
        <v>0</v>
      </c>
      <c r="P108" s="153">
        <v>0</v>
      </c>
      <c r="Q108" s="153">
        <v>0</v>
      </c>
      <c r="R108" s="154"/>
      <c r="S108" s="154"/>
      <c r="T108" s="154"/>
      <c r="U108" s="154"/>
      <c r="V108" s="154"/>
      <c r="W108" s="154"/>
      <c r="X108" s="154"/>
      <c r="Y108" s="154"/>
      <c r="Z108" s="154"/>
      <c r="AA108" s="154"/>
      <c r="AB108" s="154"/>
      <c r="AC108" s="154"/>
      <c r="AD108" s="154"/>
      <c r="AE108" s="154"/>
    </row>
    <row r="109" spans="1:31" s="61" customFormat="1" x14ac:dyDescent="0.2">
      <c r="A109" s="150" t="s">
        <v>150</v>
      </c>
      <c r="B109" s="59">
        <f>SUM(D109:Q109)</f>
        <v>0</v>
      </c>
      <c r="C109" s="532"/>
      <c r="D109" s="102">
        <f t="shared" ref="D109" si="36">D110*D111</f>
        <v>0</v>
      </c>
      <c r="E109" s="102">
        <f t="shared" ref="E109:Q109" si="37">E110*E111</f>
        <v>0</v>
      </c>
      <c r="F109" s="102">
        <f t="shared" si="37"/>
        <v>0</v>
      </c>
      <c r="G109" s="102">
        <f t="shared" si="37"/>
        <v>0</v>
      </c>
      <c r="H109" s="102">
        <f t="shared" si="37"/>
        <v>0</v>
      </c>
      <c r="I109" s="102">
        <f t="shared" si="37"/>
        <v>0</v>
      </c>
      <c r="J109" s="102">
        <f t="shared" si="37"/>
        <v>0</v>
      </c>
      <c r="K109" s="102">
        <f t="shared" si="37"/>
        <v>0</v>
      </c>
      <c r="L109" s="102">
        <f t="shared" si="37"/>
        <v>0</v>
      </c>
      <c r="M109" s="102">
        <f t="shared" si="37"/>
        <v>0</v>
      </c>
      <c r="N109" s="102">
        <f t="shared" si="37"/>
        <v>0</v>
      </c>
      <c r="O109" s="102">
        <f t="shared" si="37"/>
        <v>0</v>
      </c>
      <c r="P109" s="102">
        <f t="shared" si="37"/>
        <v>0</v>
      </c>
      <c r="Q109" s="102">
        <f t="shared" si="37"/>
        <v>0</v>
      </c>
      <c r="R109" s="92"/>
      <c r="S109" s="143"/>
      <c r="T109" s="143"/>
      <c r="U109" s="143"/>
      <c r="V109" s="143"/>
      <c r="W109" s="143"/>
      <c r="X109" s="143"/>
      <c r="Y109" s="143"/>
      <c r="Z109" s="143"/>
      <c r="AA109" s="143"/>
      <c r="AB109" s="143"/>
      <c r="AC109" s="143"/>
      <c r="AD109" s="143"/>
      <c r="AE109" s="143"/>
    </row>
    <row r="110" spans="1:31" s="155" customFormat="1" ht="11.25" customHeight="1" x14ac:dyDescent="0.2">
      <c r="A110" s="151" t="s">
        <v>147</v>
      </c>
      <c r="B110" s="152" t="s">
        <v>126</v>
      </c>
      <c r="C110" s="532"/>
      <c r="D110" s="153">
        <v>0</v>
      </c>
      <c r="E110" s="153">
        <v>0</v>
      </c>
      <c r="F110" s="153">
        <v>0</v>
      </c>
      <c r="G110" s="153">
        <v>0</v>
      </c>
      <c r="H110" s="153">
        <v>0</v>
      </c>
      <c r="I110" s="153">
        <v>0</v>
      </c>
      <c r="J110" s="153">
        <v>0</v>
      </c>
      <c r="K110" s="153">
        <v>0</v>
      </c>
      <c r="L110" s="153">
        <v>0</v>
      </c>
      <c r="M110" s="153">
        <v>0</v>
      </c>
      <c r="N110" s="153">
        <v>0</v>
      </c>
      <c r="O110" s="153">
        <v>0</v>
      </c>
      <c r="P110" s="153">
        <v>0</v>
      </c>
      <c r="Q110" s="153">
        <v>0</v>
      </c>
      <c r="R110" s="154"/>
      <c r="S110" s="154"/>
      <c r="T110" s="154"/>
      <c r="U110" s="154"/>
      <c r="V110" s="154"/>
      <c r="W110" s="154"/>
      <c r="X110" s="154"/>
      <c r="Y110" s="154"/>
      <c r="Z110" s="154"/>
      <c r="AA110" s="154"/>
      <c r="AB110" s="154"/>
      <c r="AC110" s="154"/>
      <c r="AD110" s="154"/>
      <c r="AE110" s="154"/>
    </row>
    <row r="111" spans="1:31" s="155" customFormat="1" ht="11.25" customHeight="1" x14ac:dyDescent="0.2">
      <c r="A111" s="151" t="s">
        <v>148</v>
      </c>
      <c r="B111" s="152" t="s">
        <v>126</v>
      </c>
      <c r="C111" s="532"/>
      <c r="D111" s="153">
        <v>0</v>
      </c>
      <c r="E111" s="153">
        <v>0</v>
      </c>
      <c r="F111" s="153">
        <v>0</v>
      </c>
      <c r="G111" s="153">
        <v>0</v>
      </c>
      <c r="H111" s="153">
        <v>0</v>
      </c>
      <c r="I111" s="153">
        <v>0</v>
      </c>
      <c r="J111" s="153">
        <v>0</v>
      </c>
      <c r="K111" s="153">
        <v>0</v>
      </c>
      <c r="L111" s="153">
        <v>0</v>
      </c>
      <c r="M111" s="153">
        <v>0</v>
      </c>
      <c r="N111" s="153">
        <v>0</v>
      </c>
      <c r="O111" s="153">
        <v>0</v>
      </c>
      <c r="P111" s="153">
        <v>0</v>
      </c>
      <c r="Q111" s="153">
        <v>0</v>
      </c>
      <c r="R111" s="154"/>
      <c r="S111" s="154"/>
      <c r="T111" s="154"/>
      <c r="U111" s="154"/>
      <c r="V111" s="154"/>
      <c r="W111" s="154"/>
      <c r="X111" s="154"/>
      <c r="Y111" s="154"/>
      <c r="Z111" s="154"/>
      <c r="AA111" s="154"/>
      <c r="AB111" s="154"/>
      <c r="AC111" s="154"/>
      <c r="AD111" s="154"/>
      <c r="AE111" s="154"/>
    </row>
    <row r="112" spans="1:31" s="61" customFormat="1" x14ac:dyDescent="0.2">
      <c r="A112" s="150" t="s">
        <v>151</v>
      </c>
      <c r="B112" s="59">
        <f>SUM(D112:Q112)</f>
        <v>0</v>
      </c>
      <c r="C112" s="532"/>
      <c r="D112" s="102">
        <f t="shared" ref="D112" si="38">D113*D114</f>
        <v>0</v>
      </c>
      <c r="E112" s="102">
        <f t="shared" ref="E112:Q112" si="39">E113*E114</f>
        <v>0</v>
      </c>
      <c r="F112" s="102">
        <f t="shared" si="39"/>
        <v>0</v>
      </c>
      <c r="G112" s="102">
        <f t="shared" si="39"/>
        <v>0</v>
      </c>
      <c r="H112" s="102">
        <f t="shared" si="39"/>
        <v>0</v>
      </c>
      <c r="I112" s="102">
        <f t="shared" si="39"/>
        <v>0</v>
      </c>
      <c r="J112" s="102">
        <f t="shared" si="39"/>
        <v>0</v>
      </c>
      <c r="K112" s="102">
        <f t="shared" si="39"/>
        <v>0</v>
      </c>
      <c r="L112" s="102">
        <f t="shared" si="39"/>
        <v>0</v>
      </c>
      <c r="M112" s="102">
        <f t="shared" si="39"/>
        <v>0</v>
      </c>
      <c r="N112" s="102">
        <f t="shared" si="39"/>
        <v>0</v>
      </c>
      <c r="O112" s="102">
        <f t="shared" si="39"/>
        <v>0</v>
      </c>
      <c r="P112" s="102">
        <f t="shared" si="39"/>
        <v>0</v>
      </c>
      <c r="Q112" s="102">
        <f t="shared" si="39"/>
        <v>0</v>
      </c>
      <c r="R112" s="92"/>
      <c r="S112" s="143"/>
      <c r="T112" s="143"/>
      <c r="U112" s="143"/>
      <c r="V112" s="143"/>
      <c r="W112" s="143"/>
      <c r="X112" s="143"/>
      <c r="Y112" s="143"/>
      <c r="Z112" s="143"/>
      <c r="AA112" s="143"/>
      <c r="AB112" s="143"/>
      <c r="AC112" s="143"/>
      <c r="AD112" s="143"/>
      <c r="AE112" s="143"/>
    </row>
    <row r="113" spans="1:31" s="155" customFormat="1" ht="11.25" customHeight="1" x14ac:dyDescent="0.2">
      <c r="A113" s="151" t="s">
        <v>147</v>
      </c>
      <c r="B113" s="152" t="s">
        <v>126</v>
      </c>
      <c r="C113" s="532"/>
      <c r="D113" s="153">
        <v>0</v>
      </c>
      <c r="E113" s="153">
        <v>0</v>
      </c>
      <c r="F113" s="153">
        <v>0</v>
      </c>
      <c r="G113" s="153">
        <v>0</v>
      </c>
      <c r="H113" s="153">
        <v>0</v>
      </c>
      <c r="I113" s="153">
        <v>0</v>
      </c>
      <c r="J113" s="153">
        <v>0</v>
      </c>
      <c r="K113" s="153">
        <v>0</v>
      </c>
      <c r="L113" s="153">
        <v>0</v>
      </c>
      <c r="M113" s="153">
        <v>0</v>
      </c>
      <c r="N113" s="153">
        <v>0</v>
      </c>
      <c r="O113" s="153">
        <v>0</v>
      </c>
      <c r="P113" s="153">
        <v>0</v>
      </c>
      <c r="Q113" s="153">
        <v>0</v>
      </c>
      <c r="R113" s="154"/>
      <c r="S113" s="154"/>
      <c r="T113" s="154"/>
      <c r="U113" s="154"/>
      <c r="V113" s="154"/>
      <c r="W113" s="154"/>
      <c r="X113" s="154"/>
      <c r="Y113" s="154"/>
      <c r="Z113" s="154"/>
      <c r="AA113" s="154"/>
      <c r="AB113" s="154"/>
      <c r="AC113" s="154"/>
      <c r="AD113" s="154"/>
      <c r="AE113" s="154"/>
    </row>
    <row r="114" spans="1:31" s="155" customFormat="1" ht="11.25" customHeight="1" x14ac:dyDescent="0.2">
      <c r="A114" s="151" t="s">
        <v>148</v>
      </c>
      <c r="B114" s="152" t="s">
        <v>126</v>
      </c>
      <c r="C114" s="532"/>
      <c r="D114" s="153">
        <v>0</v>
      </c>
      <c r="E114" s="153">
        <v>0</v>
      </c>
      <c r="F114" s="153">
        <v>0</v>
      </c>
      <c r="G114" s="153">
        <v>0</v>
      </c>
      <c r="H114" s="153">
        <v>0</v>
      </c>
      <c r="I114" s="153">
        <v>0</v>
      </c>
      <c r="J114" s="153">
        <v>0</v>
      </c>
      <c r="K114" s="153">
        <v>0</v>
      </c>
      <c r="L114" s="153">
        <v>0</v>
      </c>
      <c r="M114" s="153">
        <v>0</v>
      </c>
      <c r="N114" s="153">
        <v>0</v>
      </c>
      <c r="O114" s="153">
        <v>0</v>
      </c>
      <c r="P114" s="153">
        <v>0</v>
      </c>
      <c r="Q114" s="153">
        <v>0</v>
      </c>
      <c r="R114" s="154"/>
      <c r="S114" s="154"/>
      <c r="T114" s="154"/>
      <c r="U114" s="154"/>
      <c r="V114" s="154"/>
      <c r="W114" s="154"/>
      <c r="X114" s="154"/>
      <c r="Y114" s="154"/>
      <c r="Z114" s="154"/>
      <c r="AA114" s="154"/>
      <c r="AB114" s="154"/>
      <c r="AC114" s="154"/>
      <c r="AD114" s="154"/>
      <c r="AE114" s="154"/>
    </row>
    <row r="115" spans="1:31" s="55" customFormat="1" ht="16.5" customHeight="1" x14ac:dyDescent="0.2">
      <c r="A115" s="169" t="s">
        <v>152</v>
      </c>
      <c r="B115" s="59">
        <f>SUM(D115:Q115)</f>
        <v>0</v>
      </c>
      <c r="C115" s="532"/>
      <c r="D115" s="59">
        <f t="shared" ref="D115" si="40">D94+D99+D102+D103+D106+D109+D112</f>
        <v>0</v>
      </c>
      <c r="E115" s="59">
        <f t="shared" ref="E115:Q115" si="41">E94+E99+E102+E103+E106+E109+E112</f>
        <v>0</v>
      </c>
      <c r="F115" s="59">
        <f t="shared" si="41"/>
        <v>0</v>
      </c>
      <c r="G115" s="59">
        <f t="shared" si="41"/>
        <v>0</v>
      </c>
      <c r="H115" s="59">
        <f t="shared" si="41"/>
        <v>0</v>
      </c>
      <c r="I115" s="59">
        <f t="shared" si="41"/>
        <v>0</v>
      </c>
      <c r="J115" s="59">
        <f t="shared" si="41"/>
        <v>0</v>
      </c>
      <c r="K115" s="59">
        <f t="shared" si="41"/>
        <v>0</v>
      </c>
      <c r="L115" s="59">
        <f t="shared" si="41"/>
        <v>0</v>
      </c>
      <c r="M115" s="59">
        <f t="shared" si="41"/>
        <v>0</v>
      </c>
      <c r="N115" s="59">
        <f t="shared" si="41"/>
        <v>0</v>
      </c>
      <c r="O115" s="59">
        <f t="shared" si="41"/>
        <v>0</v>
      </c>
      <c r="P115" s="59">
        <f t="shared" si="41"/>
        <v>0</v>
      </c>
      <c r="Q115" s="59">
        <f t="shared" si="41"/>
        <v>0</v>
      </c>
      <c r="R115" s="93"/>
      <c r="S115" s="74"/>
      <c r="T115" s="74"/>
      <c r="U115" s="74"/>
      <c r="V115" s="74"/>
      <c r="W115" s="74"/>
      <c r="X115" s="74"/>
      <c r="Y115" s="74"/>
      <c r="Z115" s="74"/>
      <c r="AA115" s="74"/>
      <c r="AB115" s="74"/>
      <c r="AC115" s="74"/>
      <c r="AD115" s="74"/>
      <c r="AE115" s="74"/>
    </row>
    <row r="116" spans="1:31" s="61" customFormat="1" x14ac:dyDescent="0.2">
      <c r="A116" s="150" t="s">
        <v>153</v>
      </c>
      <c r="B116" s="59">
        <f>SUM(D116:Q116)</f>
        <v>0</v>
      </c>
      <c r="C116" s="532"/>
      <c r="D116" s="102">
        <f t="shared" ref="D116" si="42">D117*D118*D119</f>
        <v>0</v>
      </c>
      <c r="E116" s="102">
        <f t="shared" ref="E116:Q116" si="43">E117*E118*E119</f>
        <v>0</v>
      </c>
      <c r="F116" s="102">
        <f t="shared" si="43"/>
        <v>0</v>
      </c>
      <c r="G116" s="102">
        <f t="shared" si="43"/>
        <v>0</v>
      </c>
      <c r="H116" s="102">
        <f t="shared" si="43"/>
        <v>0</v>
      </c>
      <c r="I116" s="102">
        <f t="shared" si="43"/>
        <v>0</v>
      </c>
      <c r="J116" s="102">
        <f t="shared" si="43"/>
        <v>0</v>
      </c>
      <c r="K116" s="102">
        <f t="shared" si="43"/>
        <v>0</v>
      </c>
      <c r="L116" s="102">
        <f t="shared" si="43"/>
        <v>0</v>
      </c>
      <c r="M116" s="102">
        <f t="shared" si="43"/>
        <v>0</v>
      </c>
      <c r="N116" s="102">
        <f t="shared" si="43"/>
        <v>0</v>
      </c>
      <c r="O116" s="102">
        <f t="shared" si="43"/>
        <v>0</v>
      </c>
      <c r="P116" s="102">
        <f t="shared" si="43"/>
        <v>0</v>
      </c>
      <c r="Q116" s="102">
        <f t="shared" si="43"/>
        <v>0</v>
      </c>
      <c r="R116" s="92"/>
      <c r="S116" s="143"/>
      <c r="T116" s="143"/>
      <c r="U116" s="143"/>
      <c r="V116" s="143"/>
      <c r="W116" s="143"/>
      <c r="X116" s="143"/>
      <c r="Y116" s="143"/>
      <c r="Z116" s="143"/>
      <c r="AA116" s="143"/>
      <c r="AB116" s="143"/>
      <c r="AC116" s="143"/>
      <c r="AD116" s="143"/>
      <c r="AE116" s="143"/>
    </row>
    <row r="117" spans="1:31" s="155" customFormat="1" ht="11.25" customHeight="1" x14ac:dyDescent="0.2">
      <c r="A117" s="151" t="s">
        <v>154</v>
      </c>
      <c r="B117" s="152" t="s">
        <v>126</v>
      </c>
      <c r="C117" s="532"/>
      <c r="D117" s="153">
        <v>0</v>
      </c>
      <c r="E117" s="153">
        <v>0</v>
      </c>
      <c r="F117" s="153">
        <v>0</v>
      </c>
      <c r="G117" s="153">
        <v>0</v>
      </c>
      <c r="H117" s="153">
        <v>0</v>
      </c>
      <c r="I117" s="153">
        <v>0</v>
      </c>
      <c r="J117" s="153">
        <v>0</v>
      </c>
      <c r="K117" s="153">
        <v>0</v>
      </c>
      <c r="L117" s="153">
        <v>0</v>
      </c>
      <c r="M117" s="153">
        <v>0</v>
      </c>
      <c r="N117" s="153">
        <v>0</v>
      </c>
      <c r="O117" s="153">
        <v>0</v>
      </c>
      <c r="P117" s="153">
        <v>0</v>
      </c>
      <c r="Q117" s="153">
        <v>0</v>
      </c>
      <c r="R117" s="154"/>
      <c r="S117" s="154"/>
      <c r="T117" s="154"/>
      <c r="U117" s="154"/>
      <c r="V117" s="154"/>
      <c r="W117" s="154"/>
      <c r="X117" s="154"/>
      <c r="Y117" s="154"/>
      <c r="Z117" s="154"/>
      <c r="AA117" s="154"/>
      <c r="AB117" s="154"/>
      <c r="AC117" s="154"/>
      <c r="AD117" s="154"/>
      <c r="AE117" s="154"/>
    </row>
    <row r="118" spans="1:31" s="155" customFormat="1" ht="11.25" customHeight="1" x14ac:dyDescent="0.2">
      <c r="A118" s="151" t="s">
        <v>155</v>
      </c>
      <c r="B118" s="152" t="s">
        <v>126</v>
      </c>
      <c r="C118" s="532"/>
      <c r="D118" s="153">
        <v>0</v>
      </c>
      <c r="E118" s="153">
        <v>0</v>
      </c>
      <c r="F118" s="153">
        <v>0</v>
      </c>
      <c r="G118" s="153">
        <v>0</v>
      </c>
      <c r="H118" s="153">
        <v>0</v>
      </c>
      <c r="I118" s="153">
        <v>0</v>
      </c>
      <c r="J118" s="153">
        <v>0</v>
      </c>
      <c r="K118" s="153">
        <v>0</v>
      </c>
      <c r="L118" s="153">
        <v>0</v>
      </c>
      <c r="M118" s="153">
        <v>0</v>
      </c>
      <c r="N118" s="153">
        <v>0</v>
      </c>
      <c r="O118" s="153">
        <v>0</v>
      </c>
      <c r="P118" s="153">
        <v>0</v>
      </c>
      <c r="Q118" s="153">
        <v>0</v>
      </c>
      <c r="R118" s="154"/>
      <c r="S118" s="154"/>
      <c r="T118" s="154"/>
      <c r="U118" s="154"/>
      <c r="V118" s="154"/>
      <c r="W118" s="154"/>
      <c r="X118" s="154"/>
      <c r="Y118" s="154"/>
      <c r="Z118" s="154"/>
      <c r="AA118" s="154"/>
      <c r="AB118" s="154"/>
      <c r="AC118" s="154"/>
      <c r="AD118" s="154"/>
      <c r="AE118" s="154"/>
    </row>
    <row r="119" spans="1:31" s="155" customFormat="1" ht="11.25" customHeight="1" x14ac:dyDescent="0.2">
      <c r="A119" s="151" t="s">
        <v>156</v>
      </c>
      <c r="B119" s="152" t="s">
        <v>126</v>
      </c>
      <c r="C119" s="532"/>
      <c r="D119" s="153">
        <v>0</v>
      </c>
      <c r="E119" s="153">
        <v>0</v>
      </c>
      <c r="F119" s="153">
        <v>0</v>
      </c>
      <c r="G119" s="153">
        <v>0</v>
      </c>
      <c r="H119" s="153">
        <v>0</v>
      </c>
      <c r="I119" s="153">
        <v>0</v>
      </c>
      <c r="J119" s="153">
        <v>0</v>
      </c>
      <c r="K119" s="153">
        <v>0</v>
      </c>
      <c r="L119" s="153">
        <v>0</v>
      </c>
      <c r="M119" s="153">
        <v>0</v>
      </c>
      <c r="N119" s="153">
        <v>0</v>
      </c>
      <c r="O119" s="153">
        <v>0</v>
      </c>
      <c r="P119" s="153">
        <v>0</v>
      </c>
      <c r="Q119" s="153">
        <v>0</v>
      </c>
      <c r="R119" s="154"/>
      <c r="S119" s="154"/>
      <c r="T119" s="154"/>
      <c r="U119" s="154"/>
      <c r="V119" s="154"/>
      <c r="W119" s="154"/>
      <c r="X119" s="154"/>
      <c r="Y119" s="154"/>
      <c r="Z119" s="154"/>
      <c r="AA119" s="154"/>
      <c r="AB119" s="154"/>
      <c r="AC119" s="154"/>
      <c r="AD119" s="154"/>
      <c r="AE119" s="154"/>
    </row>
    <row r="120" spans="1:31" s="61" customFormat="1" ht="15" customHeight="1" x14ac:dyDescent="0.2">
      <c r="A120" s="150" t="s">
        <v>157</v>
      </c>
      <c r="B120" s="59">
        <f>SUM(D120:Q120)</f>
        <v>0</v>
      </c>
      <c r="C120" s="532"/>
      <c r="D120" s="153">
        <v>0</v>
      </c>
      <c r="E120" s="153">
        <v>0</v>
      </c>
      <c r="F120" s="153">
        <v>0</v>
      </c>
      <c r="G120" s="153">
        <v>0</v>
      </c>
      <c r="H120" s="153">
        <v>0</v>
      </c>
      <c r="I120" s="153">
        <v>0</v>
      </c>
      <c r="J120" s="153">
        <v>0</v>
      </c>
      <c r="K120" s="153">
        <v>0</v>
      </c>
      <c r="L120" s="153">
        <v>0</v>
      </c>
      <c r="M120" s="153">
        <v>0</v>
      </c>
      <c r="N120" s="153">
        <v>0</v>
      </c>
      <c r="O120" s="153">
        <v>0</v>
      </c>
      <c r="P120" s="153">
        <v>0</v>
      </c>
      <c r="Q120" s="153">
        <v>0</v>
      </c>
      <c r="R120" s="92"/>
      <c r="S120" s="143"/>
      <c r="T120" s="143"/>
      <c r="U120" s="143"/>
      <c r="V120" s="143"/>
      <c r="W120" s="143"/>
      <c r="X120" s="143"/>
      <c r="Y120" s="143"/>
      <c r="Z120" s="143"/>
      <c r="AA120" s="143"/>
      <c r="AB120" s="143"/>
      <c r="AC120" s="143"/>
      <c r="AD120" s="143"/>
      <c r="AE120" s="143"/>
    </row>
    <row r="121" spans="1:31" s="55" customFormat="1" ht="15" customHeight="1" x14ac:dyDescent="0.2">
      <c r="A121" s="169" t="s">
        <v>158</v>
      </c>
      <c r="B121" s="59">
        <f>SUM(D121:Q121)</f>
        <v>0</v>
      </c>
      <c r="C121" s="532"/>
      <c r="D121" s="59">
        <f t="shared" ref="D121" si="44">D116+D120</f>
        <v>0</v>
      </c>
      <c r="E121" s="59">
        <f t="shared" ref="E121:Q121" si="45">E116+E120</f>
        <v>0</v>
      </c>
      <c r="F121" s="59">
        <f t="shared" si="45"/>
        <v>0</v>
      </c>
      <c r="G121" s="59">
        <f t="shared" si="45"/>
        <v>0</v>
      </c>
      <c r="H121" s="59">
        <f t="shared" si="45"/>
        <v>0</v>
      </c>
      <c r="I121" s="59">
        <f t="shared" si="45"/>
        <v>0</v>
      </c>
      <c r="J121" s="59">
        <f t="shared" si="45"/>
        <v>0</v>
      </c>
      <c r="K121" s="59">
        <f t="shared" si="45"/>
        <v>0</v>
      </c>
      <c r="L121" s="59">
        <f t="shared" si="45"/>
        <v>0</v>
      </c>
      <c r="M121" s="59">
        <f t="shared" si="45"/>
        <v>0</v>
      </c>
      <c r="N121" s="59">
        <f t="shared" si="45"/>
        <v>0</v>
      </c>
      <c r="O121" s="59">
        <f t="shared" si="45"/>
        <v>0</v>
      </c>
      <c r="P121" s="59">
        <f t="shared" si="45"/>
        <v>0</v>
      </c>
      <c r="Q121" s="59">
        <f t="shared" si="45"/>
        <v>0</v>
      </c>
      <c r="R121" s="93"/>
      <c r="S121" s="74"/>
      <c r="T121" s="74"/>
      <c r="U121" s="74"/>
      <c r="V121" s="74"/>
      <c r="W121" s="74"/>
      <c r="X121" s="74"/>
      <c r="Y121" s="74"/>
      <c r="Z121" s="74"/>
      <c r="AA121" s="74"/>
      <c r="AB121" s="74"/>
      <c r="AC121" s="74"/>
      <c r="AD121" s="74"/>
      <c r="AE121" s="74"/>
    </row>
    <row r="122" spans="1:31" ht="15" customHeight="1" x14ac:dyDescent="0.25">
      <c r="A122" s="150" t="s">
        <v>159</v>
      </c>
      <c r="B122" s="59">
        <f>SUM(D122:Q122)</f>
        <v>0</v>
      </c>
      <c r="C122" s="532"/>
      <c r="D122" s="102">
        <f t="shared" ref="D122" si="46">D123*D124</f>
        <v>0</v>
      </c>
      <c r="E122" s="102">
        <f t="shared" ref="E122:Q122" si="47">E123*E124</f>
        <v>0</v>
      </c>
      <c r="F122" s="102">
        <f t="shared" si="47"/>
        <v>0</v>
      </c>
      <c r="G122" s="102">
        <f t="shared" si="47"/>
        <v>0</v>
      </c>
      <c r="H122" s="102">
        <f t="shared" si="47"/>
        <v>0</v>
      </c>
      <c r="I122" s="102">
        <f t="shared" si="47"/>
        <v>0</v>
      </c>
      <c r="J122" s="102">
        <f t="shared" si="47"/>
        <v>0</v>
      </c>
      <c r="K122" s="102">
        <f t="shared" si="47"/>
        <v>0</v>
      </c>
      <c r="L122" s="102">
        <f t="shared" si="47"/>
        <v>0</v>
      </c>
      <c r="M122" s="102">
        <f t="shared" si="47"/>
        <v>0</v>
      </c>
      <c r="N122" s="102">
        <f t="shared" si="47"/>
        <v>0</v>
      </c>
      <c r="O122" s="102">
        <f t="shared" si="47"/>
        <v>0</v>
      </c>
      <c r="P122" s="102">
        <f t="shared" si="47"/>
        <v>0</v>
      </c>
      <c r="Q122" s="102">
        <f t="shared" si="47"/>
        <v>0</v>
      </c>
    </row>
    <row r="123" spans="1:31" s="155" customFormat="1" ht="11.25" customHeight="1" x14ac:dyDescent="0.2">
      <c r="A123" s="151" t="s">
        <v>160</v>
      </c>
      <c r="B123" s="152" t="s">
        <v>126</v>
      </c>
      <c r="C123" s="532"/>
      <c r="D123" s="153">
        <v>0</v>
      </c>
      <c r="E123" s="153">
        <v>0</v>
      </c>
      <c r="F123" s="153">
        <v>0</v>
      </c>
      <c r="G123" s="153">
        <v>0</v>
      </c>
      <c r="H123" s="153">
        <v>0</v>
      </c>
      <c r="I123" s="153">
        <v>0</v>
      </c>
      <c r="J123" s="153">
        <v>0</v>
      </c>
      <c r="K123" s="153">
        <v>0</v>
      </c>
      <c r="L123" s="153">
        <v>0</v>
      </c>
      <c r="M123" s="153">
        <v>0</v>
      </c>
      <c r="N123" s="153">
        <v>0</v>
      </c>
      <c r="O123" s="153">
        <v>0</v>
      </c>
      <c r="P123" s="153">
        <v>0</v>
      </c>
      <c r="Q123" s="153">
        <v>0</v>
      </c>
      <c r="R123" s="154"/>
      <c r="S123" s="154"/>
      <c r="T123" s="154"/>
      <c r="U123" s="154"/>
      <c r="V123" s="154"/>
      <c r="W123" s="154"/>
      <c r="X123" s="154"/>
      <c r="Y123" s="154"/>
      <c r="Z123" s="154"/>
      <c r="AA123" s="154"/>
      <c r="AB123" s="154"/>
      <c r="AC123" s="154"/>
      <c r="AD123" s="154"/>
      <c r="AE123" s="154"/>
    </row>
    <row r="124" spans="1:31" s="155" customFormat="1" ht="11.25" customHeight="1" x14ac:dyDescent="0.2">
      <c r="A124" s="151" t="s">
        <v>127</v>
      </c>
      <c r="B124" s="152" t="s">
        <v>126</v>
      </c>
      <c r="C124" s="532"/>
      <c r="D124" s="153">
        <v>0</v>
      </c>
      <c r="E124" s="153">
        <v>0</v>
      </c>
      <c r="F124" s="153">
        <v>0</v>
      </c>
      <c r="G124" s="153">
        <v>0</v>
      </c>
      <c r="H124" s="153">
        <v>0</v>
      </c>
      <c r="I124" s="153">
        <v>0</v>
      </c>
      <c r="J124" s="153">
        <v>0</v>
      </c>
      <c r="K124" s="153">
        <v>0</v>
      </c>
      <c r="L124" s="153">
        <v>0</v>
      </c>
      <c r="M124" s="153">
        <v>0</v>
      </c>
      <c r="N124" s="153">
        <v>0</v>
      </c>
      <c r="O124" s="153">
        <v>0</v>
      </c>
      <c r="P124" s="153">
        <v>0</v>
      </c>
      <c r="Q124" s="153">
        <v>0</v>
      </c>
      <c r="R124" s="154"/>
      <c r="S124" s="154"/>
      <c r="T124" s="154"/>
      <c r="U124" s="154"/>
      <c r="V124" s="154"/>
      <c r="W124" s="154"/>
      <c r="X124" s="154"/>
      <c r="Y124" s="154"/>
      <c r="Z124" s="154"/>
      <c r="AA124" s="154"/>
      <c r="AB124" s="154"/>
      <c r="AC124" s="154"/>
      <c r="AD124" s="154"/>
      <c r="AE124" s="154"/>
    </row>
    <row r="125" spans="1:31" ht="15" customHeight="1" x14ac:dyDescent="0.25">
      <c r="A125" s="150" t="s">
        <v>161</v>
      </c>
      <c r="B125" s="59">
        <f>SUM(D125:Q125)</f>
        <v>0</v>
      </c>
      <c r="C125" s="532"/>
      <c r="D125" s="153">
        <v>0</v>
      </c>
      <c r="E125" s="153">
        <v>0</v>
      </c>
      <c r="F125" s="153">
        <v>0</v>
      </c>
      <c r="G125" s="153">
        <v>0</v>
      </c>
      <c r="H125" s="153">
        <v>0</v>
      </c>
      <c r="I125" s="153">
        <v>0</v>
      </c>
      <c r="J125" s="153">
        <v>0</v>
      </c>
      <c r="K125" s="153">
        <v>0</v>
      </c>
      <c r="L125" s="153">
        <v>0</v>
      </c>
      <c r="M125" s="153">
        <v>0</v>
      </c>
      <c r="N125" s="153">
        <v>0</v>
      </c>
      <c r="O125" s="153">
        <v>0</v>
      </c>
      <c r="P125" s="153">
        <v>0</v>
      </c>
      <c r="Q125" s="153">
        <v>0</v>
      </c>
    </row>
    <row r="126" spans="1:31" s="61" customFormat="1" ht="15" customHeight="1" x14ac:dyDescent="0.2">
      <c r="A126" s="150" t="s">
        <v>162</v>
      </c>
      <c r="B126" s="59">
        <f t="shared" ref="B126:B127" si="48">SUM(D126:Q126)</f>
        <v>0</v>
      </c>
      <c r="C126" s="532"/>
      <c r="D126" s="153">
        <v>0</v>
      </c>
      <c r="E126" s="153">
        <v>0</v>
      </c>
      <c r="F126" s="153">
        <v>0</v>
      </c>
      <c r="G126" s="153">
        <v>0</v>
      </c>
      <c r="H126" s="153">
        <v>0</v>
      </c>
      <c r="I126" s="153">
        <v>0</v>
      </c>
      <c r="J126" s="153">
        <v>0</v>
      </c>
      <c r="K126" s="153">
        <v>0</v>
      </c>
      <c r="L126" s="153">
        <v>0</v>
      </c>
      <c r="M126" s="153">
        <v>0</v>
      </c>
      <c r="N126" s="153">
        <v>0</v>
      </c>
      <c r="O126" s="153">
        <v>0</v>
      </c>
      <c r="P126" s="153">
        <v>0</v>
      </c>
      <c r="Q126" s="153">
        <v>0</v>
      </c>
      <c r="R126" s="92"/>
      <c r="S126" s="143"/>
      <c r="T126" s="143"/>
      <c r="U126" s="143"/>
      <c r="V126" s="143"/>
      <c r="W126" s="143"/>
      <c r="X126" s="143"/>
      <c r="Y126" s="143"/>
      <c r="Z126" s="143"/>
      <c r="AA126" s="143"/>
      <c r="AB126" s="143"/>
      <c r="AC126" s="143"/>
      <c r="AD126" s="143"/>
      <c r="AE126" s="143"/>
    </row>
    <row r="127" spans="1:31" s="52" customFormat="1" ht="24" x14ac:dyDescent="0.2">
      <c r="A127" s="158" t="s">
        <v>176</v>
      </c>
      <c r="B127" s="59">
        <f t="shared" si="48"/>
        <v>0</v>
      </c>
      <c r="C127" s="532"/>
      <c r="D127" s="153">
        <v>0</v>
      </c>
      <c r="E127" s="153">
        <v>0</v>
      </c>
      <c r="F127" s="153">
        <v>0</v>
      </c>
      <c r="G127" s="153">
        <v>0</v>
      </c>
      <c r="H127" s="153">
        <v>0</v>
      </c>
      <c r="I127" s="153">
        <v>0</v>
      </c>
      <c r="J127" s="153">
        <v>0</v>
      </c>
      <c r="K127" s="153">
        <v>0</v>
      </c>
      <c r="L127" s="153">
        <v>0</v>
      </c>
      <c r="M127" s="153">
        <v>0</v>
      </c>
      <c r="N127" s="153">
        <v>0</v>
      </c>
      <c r="O127" s="153">
        <v>0</v>
      </c>
      <c r="P127" s="153">
        <v>0</v>
      </c>
      <c r="Q127" s="153">
        <v>0</v>
      </c>
      <c r="R127" s="92"/>
      <c r="S127" s="143"/>
      <c r="T127" s="143"/>
      <c r="U127" s="143"/>
      <c r="V127" s="143"/>
      <c r="W127" s="143"/>
      <c r="X127" s="143"/>
      <c r="Y127" s="143"/>
      <c r="Z127" s="143"/>
      <c r="AA127" s="143"/>
      <c r="AB127" s="143"/>
      <c r="AC127" s="143"/>
      <c r="AD127" s="143"/>
      <c r="AE127" s="143"/>
    </row>
    <row r="128" spans="1:31" s="182" customFormat="1" ht="24" x14ac:dyDescent="0.2">
      <c r="A128" s="158" t="s">
        <v>176</v>
      </c>
      <c r="B128" s="59">
        <f>SUM(D128:Q128)</f>
        <v>0</v>
      </c>
      <c r="C128" s="532"/>
      <c r="D128" s="153">
        <v>0</v>
      </c>
      <c r="E128" s="153">
        <v>0</v>
      </c>
      <c r="F128" s="153">
        <v>0</v>
      </c>
      <c r="G128" s="153">
        <v>0</v>
      </c>
      <c r="H128" s="153">
        <v>0</v>
      </c>
      <c r="I128" s="153">
        <v>0</v>
      </c>
      <c r="J128" s="153">
        <v>0</v>
      </c>
      <c r="K128" s="153">
        <v>0</v>
      </c>
      <c r="L128" s="153">
        <v>0</v>
      </c>
      <c r="M128" s="153">
        <v>0</v>
      </c>
      <c r="N128" s="153">
        <v>0</v>
      </c>
      <c r="O128" s="153">
        <v>0</v>
      </c>
      <c r="P128" s="153">
        <v>0</v>
      </c>
      <c r="Q128" s="153">
        <v>0</v>
      </c>
      <c r="R128" s="181"/>
      <c r="S128" s="181"/>
      <c r="T128" s="181"/>
      <c r="U128" s="181"/>
      <c r="V128" s="181"/>
      <c r="W128" s="181"/>
      <c r="X128" s="181"/>
      <c r="Y128" s="181"/>
      <c r="Z128" s="181"/>
      <c r="AA128" s="181"/>
      <c r="AB128" s="181"/>
      <c r="AC128" s="181"/>
      <c r="AD128" s="181"/>
      <c r="AE128" s="181"/>
    </row>
    <row r="129" spans="1:31" s="167" customFormat="1" ht="30" customHeight="1" x14ac:dyDescent="0.25">
      <c r="A129" s="170" t="s">
        <v>164</v>
      </c>
      <c r="B129" s="59">
        <f>SUM(D129:Q129)</f>
        <v>0</v>
      </c>
      <c r="C129" s="532"/>
      <c r="D129" s="171">
        <f>D115+D121+D122+SUM(D125:D128)</f>
        <v>0</v>
      </c>
      <c r="E129" s="171">
        <f t="shared" ref="E129:Q129" si="49">E115+E121+E122+SUM(E125:E128)</f>
        <v>0</v>
      </c>
      <c r="F129" s="171">
        <f t="shared" si="49"/>
        <v>0</v>
      </c>
      <c r="G129" s="171">
        <f t="shared" si="49"/>
        <v>0</v>
      </c>
      <c r="H129" s="171">
        <f t="shared" si="49"/>
        <v>0</v>
      </c>
      <c r="I129" s="171">
        <f t="shared" si="49"/>
        <v>0</v>
      </c>
      <c r="J129" s="171">
        <f t="shared" si="49"/>
        <v>0</v>
      </c>
      <c r="K129" s="171">
        <f t="shared" si="49"/>
        <v>0</v>
      </c>
      <c r="L129" s="171">
        <f t="shared" si="49"/>
        <v>0</v>
      </c>
      <c r="M129" s="171">
        <f t="shared" si="49"/>
        <v>0</v>
      </c>
      <c r="N129" s="171">
        <f t="shared" si="49"/>
        <v>0</v>
      </c>
      <c r="O129" s="171">
        <f t="shared" si="49"/>
        <v>0</v>
      </c>
      <c r="P129" s="171">
        <f t="shared" si="49"/>
        <v>0</v>
      </c>
      <c r="Q129" s="171">
        <f t="shared" si="49"/>
        <v>0</v>
      </c>
      <c r="R129" s="165"/>
      <c r="S129" s="166"/>
      <c r="T129" s="166"/>
      <c r="U129" s="166"/>
      <c r="V129" s="166"/>
      <c r="W129" s="166"/>
      <c r="X129" s="166"/>
      <c r="Y129" s="166"/>
      <c r="Z129" s="166"/>
      <c r="AA129" s="166"/>
      <c r="AB129" s="166"/>
      <c r="AC129" s="166"/>
      <c r="AD129" s="166"/>
      <c r="AE129" s="166"/>
    </row>
    <row r="130" spans="1:31" s="175" customFormat="1" x14ac:dyDescent="0.2">
      <c r="A130" s="150" t="s">
        <v>165</v>
      </c>
      <c r="B130" s="59">
        <f>SUM(D130:Q130)</f>
        <v>0</v>
      </c>
      <c r="C130" s="532"/>
      <c r="D130" s="172">
        <v>0</v>
      </c>
      <c r="E130" s="172">
        <v>0</v>
      </c>
      <c r="F130" s="172">
        <v>0</v>
      </c>
      <c r="G130" s="172">
        <v>0</v>
      </c>
      <c r="H130" s="172">
        <v>0</v>
      </c>
      <c r="I130" s="172">
        <v>0</v>
      </c>
      <c r="J130" s="172">
        <v>0</v>
      </c>
      <c r="K130" s="172">
        <v>0</v>
      </c>
      <c r="L130" s="172">
        <v>0</v>
      </c>
      <c r="M130" s="172">
        <v>0</v>
      </c>
      <c r="N130" s="172">
        <v>0</v>
      </c>
      <c r="O130" s="172">
        <v>0</v>
      </c>
      <c r="P130" s="172">
        <v>0</v>
      </c>
      <c r="Q130" s="172">
        <v>0</v>
      </c>
      <c r="R130" s="173"/>
      <c r="S130" s="174"/>
      <c r="T130" s="174"/>
      <c r="U130" s="174"/>
      <c r="V130" s="174"/>
      <c r="W130" s="174"/>
      <c r="X130" s="174"/>
      <c r="Y130" s="174"/>
      <c r="Z130" s="174"/>
      <c r="AA130" s="174"/>
      <c r="AB130" s="174"/>
      <c r="AC130" s="174"/>
      <c r="AD130" s="174"/>
      <c r="AE130" s="174"/>
    </row>
    <row r="131" spans="1:31" s="167" customFormat="1" ht="32.25" customHeight="1" x14ac:dyDescent="0.25">
      <c r="A131" s="170" t="s">
        <v>166</v>
      </c>
      <c r="B131" s="59">
        <f>SUM(D131:Q131)</f>
        <v>0</v>
      </c>
      <c r="C131" s="533"/>
      <c r="D131" s="171">
        <f t="shared" ref="D131:Q131" si="50">D92-D129</f>
        <v>0</v>
      </c>
      <c r="E131" s="171">
        <f t="shared" si="50"/>
        <v>0</v>
      </c>
      <c r="F131" s="171">
        <f t="shared" si="50"/>
        <v>0</v>
      </c>
      <c r="G131" s="171">
        <f t="shared" si="50"/>
        <v>0</v>
      </c>
      <c r="H131" s="171">
        <f t="shared" si="50"/>
        <v>0</v>
      </c>
      <c r="I131" s="171">
        <f t="shared" si="50"/>
        <v>0</v>
      </c>
      <c r="J131" s="171">
        <f t="shared" si="50"/>
        <v>0</v>
      </c>
      <c r="K131" s="171">
        <f t="shared" si="50"/>
        <v>0</v>
      </c>
      <c r="L131" s="171">
        <f t="shared" si="50"/>
        <v>0</v>
      </c>
      <c r="M131" s="171">
        <f t="shared" si="50"/>
        <v>0</v>
      </c>
      <c r="N131" s="171">
        <f t="shared" si="50"/>
        <v>0</v>
      </c>
      <c r="O131" s="171">
        <f t="shared" si="50"/>
        <v>0</v>
      </c>
      <c r="P131" s="171">
        <f t="shared" si="50"/>
        <v>0</v>
      </c>
      <c r="Q131" s="171">
        <f t="shared" si="50"/>
        <v>0</v>
      </c>
      <c r="R131" s="165"/>
      <c r="S131" s="166"/>
      <c r="T131" s="166"/>
      <c r="U131" s="166"/>
      <c r="V131" s="166"/>
      <c r="W131" s="166"/>
      <c r="X131" s="166"/>
      <c r="Y131" s="166"/>
      <c r="Z131" s="166"/>
      <c r="AA131" s="166"/>
      <c r="AB131" s="166"/>
      <c r="AC131" s="166"/>
      <c r="AD131" s="166"/>
      <c r="AE131" s="166"/>
    </row>
    <row r="134" spans="1:31" ht="30.6" customHeight="1" x14ac:dyDescent="0.25">
      <c r="A134" s="553" t="s">
        <v>306</v>
      </c>
      <c r="B134" s="554"/>
      <c r="C134" s="554"/>
      <c r="D134" s="554"/>
      <c r="E134" s="554"/>
      <c r="F134" s="554"/>
      <c r="G134" s="554"/>
      <c r="H134" s="140"/>
      <c r="J134" s="140"/>
      <c r="K134" s="140"/>
      <c r="L134" s="140"/>
      <c r="M134" s="140"/>
    </row>
    <row r="135" spans="1:31" ht="15.75" x14ac:dyDescent="0.25">
      <c r="A135" s="183"/>
      <c r="B135" s="147" t="s">
        <v>95</v>
      </c>
      <c r="C135" s="147">
        <v>0</v>
      </c>
      <c r="D135" s="147">
        <v>1</v>
      </c>
      <c r="E135" s="147">
        <v>2</v>
      </c>
      <c r="F135" s="147">
        <v>3</v>
      </c>
      <c r="G135" s="147">
        <v>4</v>
      </c>
      <c r="H135" s="147">
        <v>5</v>
      </c>
      <c r="I135" s="147">
        <v>6</v>
      </c>
      <c r="J135" s="147">
        <v>7</v>
      </c>
      <c r="K135" s="147">
        <v>8</v>
      </c>
      <c r="L135" s="147">
        <v>9</v>
      </c>
      <c r="M135" s="147">
        <v>10</v>
      </c>
      <c r="N135" s="147">
        <v>11</v>
      </c>
      <c r="O135" s="147">
        <v>12</v>
      </c>
      <c r="P135" s="147">
        <v>13</v>
      </c>
      <c r="Q135" s="147">
        <v>14</v>
      </c>
      <c r="R135" s="103"/>
      <c r="S135"/>
      <c r="T135"/>
      <c r="U135"/>
      <c r="V135"/>
      <c r="W135"/>
      <c r="X135"/>
      <c r="Y135"/>
      <c r="Z135"/>
      <c r="AA135"/>
      <c r="AB135"/>
      <c r="AC135"/>
      <c r="AD135"/>
      <c r="AE135"/>
    </row>
    <row r="136" spans="1:31" ht="18" customHeight="1" x14ac:dyDescent="0.25">
      <c r="A136" s="184" t="s">
        <v>177</v>
      </c>
    </row>
    <row r="137" spans="1:31" ht="15.75" x14ac:dyDescent="0.25">
      <c r="A137" s="185" t="str">
        <f>Investitie!B83</f>
        <v>Valoarea totala eligibilă, inclusiv TVA aferent</v>
      </c>
      <c r="B137" s="59" t="e">
        <f>SUM(D137:G137)</f>
        <v>#DIV/0!</v>
      </c>
      <c r="C137" s="550"/>
      <c r="D137" s="68" t="e">
        <f>Investitie!F83</f>
        <v>#DIV/0!</v>
      </c>
      <c r="E137" s="68" t="e">
        <f>Investitie!G83</f>
        <v>#DIV/0!</v>
      </c>
      <c r="F137" s="68" t="e">
        <f>Investitie!H83</f>
        <v>#DIV/0!</v>
      </c>
      <c r="G137" s="68" t="e">
        <f>Investitie!I83</f>
        <v>#DIV/0!</v>
      </c>
      <c r="H137" s="186"/>
      <c r="I137" s="152"/>
      <c r="J137" s="186"/>
      <c r="K137" s="186"/>
      <c r="L137" s="186"/>
      <c r="M137" s="186"/>
      <c r="N137" s="102"/>
      <c r="O137" s="102"/>
      <c r="P137" s="102"/>
      <c r="Q137" s="102"/>
    </row>
    <row r="138" spans="1:31" ht="25.5" x14ac:dyDescent="0.25">
      <c r="A138" s="185" t="str">
        <f>Investitie!B85</f>
        <v>Contribuţia solicitantului la cheltuieli eligibile , inclusiv TVA aferent</v>
      </c>
      <c r="B138" s="59" t="e">
        <f>SUM(D138:G138)</f>
        <v>#DIV/0!</v>
      </c>
      <c r="C138" s="551"/>
      <c r="D138" s="68" t="e">
        <f>Investitie!F85</f>
        <v>#DIV/0!</v>
      </c>
      <c r="E138" s="68" t="e">
        <f>Investitie!G85</f>
        <v>#DIV/0!</v>
      </c>
      <c r="F138" s="68" t="e">
        <f>Investitie!H85</f>
        <v>#DIV/0!</v>
      </c>
      <c r="G138" s="68" t="e">
        <f>Investitie!I85</f>
        <v>#DIV/0!</v>
      </c>
      <c r="H138" s="186"/>
      <c r="I138" s="152"/>
      <c r="J138" s="186"/>
      <c r="K138" s="186"/>
      <c r="L138" s="186"/>
      <c r="M138" s="186"/>
      <c r="N138" s="102"/>
      <c r="O138" s="102"/>
      <c r="P138" s="102"/>
      <c r="Q138" s="102"/>
    </row>
    <row r="139" spans="1:31" x14ac:dyDescent="0.25">
      <c r="A139" s="185">
        <f>Investitie!B86</f>
        <v>0</v>
      </c>
      <c r="B139" s="59">
        <f>SUM(D139:G139)</f>
        <v>0</v>
      </c>
      <c r="C139" s="551"/>
      <c r="D139" s="68">
        <f>Investitie!F86</f>
        <v>0</v>
      </c>
      <c r="E139" s="68">
        <f>Investitie!G86</f>
        <v>0</v>
      </c>
      <c r="F139" s="68">
        <f>Investitie!H86</f>
        <v>0</v>
      </c>
      <c r="G139" s="68">
        <f>Investitie!I86</f>
        <v>0</v>
      </c>
      <c r="H139" s="102"/>
      <c r="I139" s="152"/>
      <c r="J139" s="102"/>
      <c r="K139" s="102"/>
      <c r="L139" s="102"/>
      <c r="M139" s="102"/>
      <c r="N139" s="102"/>
      <c r="O139" s="102"/>
      <c r="P139" s="102"/>
      <c r="Q139" s="102"/>
    </row>
    <row r="140" spans="1:31" hidden="1" x14ac:dyDescent="0.25">
      <c r="A140" s="185"/>
      <c r="B140" s="59"/>
      <c r="C140" s="551"/>
      <c r="D140" s="68"/>
      <c r="E140" s="68"/>
      <c r="F140" s="68"/>
      <c r="G140" s="68"/>
      <c r="H140" s="102"/>
      <c r="I140" s="152"/>
      <c r="J140" s="102"/>
      <c r="K140" s="102"/>
      <c r="L140" s="102"/>
      <c r="M140" s="102"/>
      <c r="N140" s="102"/>
      <c r="O140" s="102"/>
      <c r="P140" s="102"/>
      <c r="Q140" s="102"/>
    </row>
    <row r="141" spans="1:31" x14ac:dyDescent="0.25">
      <c r="A141" s="185">
        <f>Investitie!B87</f>
        <v>0</v>
      </c>
      <c r="B141" s="59">
        <f>SUM(D141:G141)</f>
        <v>0</v>
      </c>
      <c r="C141" s="551"/>
      <c r="D141" s="68">
        <f>Investitie!F87</f>
        <v>0</v>
      </c>
      <c r="E141" s="68">
        <f>Investitie!G87</f>
        <v>0</v>
      </c>
      <c r="F141" s="68">
        <f>Investitie!H87</f>
        <v>0</v>
      </c>
      <c r="G141" s="68">
        <f>Investitie!I87</f>
        <v>0</v>
      </c>
      <c r="H141" s="102"/>
      <c r="I141" s="152"/>
      <c r="J141" s="102"/>
      <c r="K141" s="102"/>
      <c r="L141" s="102"/>
      <c r="M141" s="102"/>
      <c r="N141" s="102"/>
      <c r="O141" s="102"/>
      <c r="P141" s="102"/>
      <c r="Q141" s="102"/>
    </row>
    <row r="142" spans="1:31" s="1" customFormat="1" ht="25.5" x14ac:dyDescent="0.2">
      <c r="A142" s="187" t="s">
        <v>178</v>
      </c>
      <c r="B142" s="59" t="e">
        <f>SUM(B137:B141)</f>
        <v>#DIV/0!</v>
      </c>
      <c r="C142" s="551"/>
      <c r="D142" s="59" t="e">
        <f>SUM(D137:D141)</f>
        <v>#DIV/0!</v>
      </c>
      <c r="E142" s="59" t="e">
        <f>SUM(E137:E141)</f>
        <v>#DIV/0!</v>
      </c>
      <c r="F142" s="59" t="e">
        <f t="shared" ref="F142:G142" si="51">SUM(F137:F141)</f>
        <v>#DIV/0!</v>
      </c>
      <c r="G142" s="59" t="e">
        <f t="shared" si="51"/>
        <v>#DIV/0!</v>
      </c>
      <c r="H142" s="59"/>
      <c r="I142" s="188"/>
      <c r="J142" s="59"/>
      <c r="K142" s="59"/>
      <c r="L142" s="59"/>
      <c r="M142" s="59"/>
      <c r="N142" s="59"/>
      <c r="O142" s="59"/>
      <c r="P142" s="59"/>
      <c r="Q142" s="59"/>
      <c r="R142" s="189"/>
      <c r="S142" s="190"/>
      <c r="T142" s="190"/>
      <c r="U142" s="190"/>
      <c r="V142" s="190"/>
      <c r="W142" s="190"/>
      <c r="X142" s="190"/>
      <c r="Y142" s="190"/>
      <c r="Z142" s="190"/>
      <c r="AA142" s="190"/>
      <c r="AB142" s="190"/>
      <c r="AC142" s="190"/>
      <c r="AD142" s="190"/>
      <c r="AE142" s="190"/>
    </row>
    <row r="143" spans="1:31" s="1" customFormat="1" ht="12.75" x14ac:dyDescent="0.2">
      <c r="A143" s="184"/>
      <c r="B143" s="85"/>
      <c r="C143" s="551"/>
      <c r="D143" s="85"/>
      <c r="E143" s="85"/>
      <c r="F143" s="85"/>
      <c r="G143" s="85"/>
      <c r="H143" s="85"/>
      <c r="I143" s="191"/>
      <c r="J143" s="85"/>
      <c r="K143" s="85"/>
      <c r="L143" s="85"/>
      <c r="M143" s="85"/>
      <c r="N143" s="85"/>
      <c r="O143" s="85"/>
      <c r="P143" s="85"/>
      <c r="Q143" s="85"/>
      <c r="R143" s="189"/>
      <c r="S143" s="190"/>
      <c r="T143" s="190"/>
      <c r="U143" s="190"/>
      <c r="V143" s="190"/>
      <c r="W143" s="190"/>
      <c r="X143" s="190"/>
      <c r="Y143" s="190"/>
      <c r="Z143" s="190"/>
      <c r="AA143" s="190"/>
      <c r="AB143" s="190"/>
      <c r="AC143" s="190"/>
      <c r="AD143" s="190"/>
      <c r="AE143" s="190"/>
    </row>
    <row r="144" spans="1:31" s="1" customFormat="1" ht="12.75" x14ac:dyDescent="0.2">
      <c r="A144" s="184" t="s">
        <v>179</v>
      </c>
      <c r="B144" s="85"/>
      <c r="C144" s="551"/>
      <c r="D144" s="85"/>
      <c r="E144" s="85"/>
      <c r="F144" s="85"/>
      <c r="G144" s="85"/>
      <c r="H144" s="85"/>
      <c r="I144" s="191"/>
      <c r="J144" s="85"/>
      <c r="K144" s="85"/>
      <c r="L144" s="85"/>
      <c r="M144" s="85"/>
      <c r="N144" s="85"/>
      <c r="O144" s="85"/>
      <c r="P144" s="85"/>
      <c r="Q144" s="85"/>
      <c r="R144" s="189"/>
      <c r="S144" s="190"/>
      <c r="T144" s="190"/>
      <c r="U144" s="190"/>
      <c r="V144" s="190"/>
      <c r="W144" s="190"/>
      <c r="X144" s="190"/>
      <c r="Y144" s="190"/>
      <c r="Z144" s="190"/>
      <c r="AA144" s="190"/>
      <c r="AB144" s="190"/>
      <c r="AC144" s="190"/>
      <c r="AD144" s="190"/>
      <c r="AE144" s="190"/>
    </row>
    <row r="145" spans="1:31" x14ac:dyDescent="0.25">
      <c r="A145" s="185" t="s">
        <v>180</v>
      </c>
      <c r="B145" s="102">
        <f>SUM(D145:Q145)</f>
        <v>0</v>
      </c>
      <c r="C145" s="551"/>
      <c r="D145" s="68">
        <f>Investitie!F93</f>
        <v>0</v>
      </c>
      <c r="E145" s="68">
        <f>Investitie!G93</f>
        <v>0</v>
      </c>
      <c r="F145" s="68">
        <f>Investitie!H93</f>
        <v>0</v>
      </c>
      <c r="G145" s="68">
        <f>Investitie!I93</f>
        <v>0</v>
      </c>
      <c r="H145" s="68">
        <f>Investitie!J93</f>
        <v>0</v>
      </c>
      <c r="I145" s="68">
        <f>Investitie!K93</f>
        <v>0</v>
      </c>
      <c r="J145" s="68">
        <f>Investitie!L93</f>
        <v>0</v>
      </c>
      <c r="K145" s="68">
        <f>Investitie!M93</f>
        <v>0</v>
      </c>
      <c r="L145" s="68">
        <f>Investitie!N93</f>
        <v>0</v>
      </c>
      <c r="M145" s="68">
        <f>Investitie!O93</f>
        <v>0</v>
      </c>
      <c r="N145" s="68">
        <f>Investitie!P93</f>
        <v>0</v>
      </c>
      <c r="O145" s="68">
        <f>Investitie!Q93</f>
        <v>0</v>
      </c>
      <c r="P145" s="68">
        <f>Investitie!R93</f>
        <v>0</v>
      </c>
      <c r="Q145" s="68">
        <f>Investitie!S93</f>
        <v>0</v>
      </c>
    </row>
    <row r="146" spans="1:31" x14ac:dyDescent="0.25">
      <c r="A146" s="185" t="s">
        <v>181</v>
      </c>
      <c r="B146" s="102">
        <f>SUM(D146:Q146)</f>
        <v>0</v>
      </c>
      <c r="C146" s="551"/>
      <c r="D146" s="68">
        <f>Investitie!F94</f>
        <v>0</v>
      </c>
      <c r="E146" s="68">
        <f>Investitie!G94</f>
        <v>0</v>
      </c>
      <c r="F146" s="68">
        <f>Investitie!H94</f>
        <v>0</v>
      </c>
      <c r="G146" s="68">
        <f>Investitie!I94</f>
        <v>0</v>
      </c>
      <c r="H146" s="68">
        <f>Investitie!J94</f>
        <v>0</v>
      </c>
      <c r="I146" s="68">
        <f>Investitie!K94</f>
        <v>0</v>
      </c>
      <c r="J146" s="68">
        <f>Investitie!L94</f>
        <v>0</v>
      </c>
      <c r="K146" s="68">
        <f>Investitie!M94</f>
        <v>0</v>
      </c>
      <c r="L146" s="68">
        <f>Investitie!N94</f>
        <v>0</v>
      </c>
      <c r="M146" s="68">
        <f>Investitie!O94</f>
        <v>0</v>
      </c>
      <c r="N146" s="68">
        <f>Investitie!P94</f>
        <v>0</v>
      </c>
      <c r="O146" s="68">
        <f>Investitie!Q94</f>
        <v>0</v>
      </c>
      <c r="P146" s="68">
        <f>Investitie!R94</f>
        <v>0</v>
      </c>
      <c r="Q146" s="68">
        <f>Investitie!S94</f>
        <v>0</v>
      </c>
    </row>
    <row r="147" spans="1:31" s="1" customFormat="1" ht="25.5" x14ac:dyDescent="0.2">
      <c r="A147" s="187" t="s">
        <v>182</v>
      </c>
      <c r="B147" s="114">
        <f>SUM(D147:Q147)</f>
        <v>0</v>
      </c>
      <c r="C147" s="551"/>
      <c r="D147" s="59">
        <f>D146+D145</f>
        <v>0</v>
      </c>
      <c r="E147" s="59">
        <f t="shared" ref="E147:Q147" si="52">E146+E145</f>
        <v>0</v>
      </c>
      <c r="F147" s="59">
        <f t="shared" si="52"/>
        <v>0</v>
      </c>
      <c r="G147" s="59">
        <f t="shared" si="52"/>
        <v>0</v>
      </c>
      <c r="H147" s="59">
        <f t="shared" si="52"/>
        <v>0</v>
      </c>
      <c r="I147" s="59">
        <f t="shared" si="52"/>
        <v>0</v>
      </c>
      <c r="J147" s="59">
        <f t="shared" si="52"/>
        <v>0</v>
      </c>
      <c r="K147" s="59">
        <f t="shared" si="52"/>
        <v>0</v>
      </c>
      <c r="L147" s="59">
        <f t="shared" si="52"/>
        <v>0</v>
      </c>
      <c r="M147" s="59">
        <f t="shared" si="52"/>
        <v>0</v>
      </c>
      <c r="N147" s="59">
        <f t="shared" si="52"/>
        <v>0</v>
      </c>
      <c r="O147" s="59">
        <f t="shared" si="52"/>
        <v>0</v>
      </c>
      <c r="P147" s="59">
        <f t="shared" si="52"/>
        <v>0</v>
      </c>
      <c r="Q147" s="59">
        <f t="shared" si="52"/>
        <v>0</v>
      </c>
      <c r="R147" s="189"/>
      <c r="S147" s="190"/>
      <c r="T147" s="190"/>
      <c r="U147" s="190"/>
      <c r="V147" s="190"/>
      <c r="W147" s="190"/>
      <c r="X147" s="190"/>
      <c r="Y147" s="190"/>
      <c r="Z147" s="190"/>
      <c r="AA147" s="190"/>
      <c r="AB147" s="190"/>
      <c r="AC147" s="190"/>
      <c r="AD147" s="190"/>
      <c r="AE147" s="190"/>
    </row>
    <row r="148" spans="1:31" x14ac:dyDescent="0.25">
      <c r="C148" s="551"/>
    </row>
    <row r="149" spans="1:31" x14ac:dyDescent="0.25">
      <c r="A149" s="184" t="s">
        <v>183</v>
      </c>
      <c r="C149" s="551"/>
    </row>
    <row r="150" spans="1:31" ht="15.75" x14ac:dyDescent="0.25">
      <c r="A150" s="192" t="s">
        <v>184</v>
      </c>
      <c r="B150" s="59">
        <f>SUM(D150:G150)</f>
        <v>0</v>
      </c>
      <c r="C150" s="551"/>
      <c r="D150" s="313">
        <f>Investitie!F72</f>
        <v>0</v>
      </c>
      <c r="E150" s="313">
        <f>Investitie!G72</f>
        <v>0</v>
      </c>
      <c r="F150" s="313">
        <f>Investitie!H72</f>
        <v>0</v>
      </c>
      <c r="G150" s="313">
        <f>Investitie!I72</f>
        <v>0</v>
      </c>
      <c r="H150" s="140"/>
      <c r="J150" s="140"/>
      <c r="K150" s="140"/>
      <c r="L150" s="140"/>
      <c r="M150" s="140"/>
    </row>
    <row r="151" spans="1:31" ht="25.5" x14ac:dyDescent="0.25">
      <c r="A151" s="187" t="s">
        <v>185</v>
      </c>
      <c r="B151" s="113">
        <f t="shared" ref="B151:G151" si="53">B150</f>
        <v>0</v>
      </c>
      <c r="C151" s="551"/>
      <c r="D151" s="113">
        <f>D150</f>
        <v>0</v>
      </c>
      <c r="E151" s="113">
        <f t="shared" si="53"/>
        <v>0</v>
      </c>
      <c r="F151" s="113">
        <f t="shared" si="53"/>
        <v>0</v>
      </c>
      <c r="G151" s="113">
        <f t="shared" si="53"/>
        <v>0</v>
      </c>
    </row>
    <row r="152" spans="1:31" ht="25.5" x14ac:dyDescent="0.25">
      <c r="A152" s="187" t="s">
        <v>186</v>
      </c>
      <c r="B152" s="102">
        <f t="shared" ref="B152:Q152" si="54">B151+B147</f>
        <v>0</v>
      </c>
      <c r="C152" s="551"/>
      <c r="D152" s="102">
        <f>D151+D147</f>
        <v>0</v>
      </c>
      <c r="E152" s="102">
        <f>E151+E147</f>
        <v>0</v>
      </c>
      <c r="F152" s="102">
        <f t="shared" si="54"/>
        <v>0</v>
      </c>
      <c r="G152" s="102">
        <f t="shared" si="54"/>
        <v>0</v>
      </c>
      <c r="H152" s="102">
        <f t="shared" si="54"/>
        <v>0</v>
      </c>
      <c r="I152" s="102">
        <f t="shared" si="54"/>
        <v>0</v>
      </c>
      <c r="J152" s="102">
        <f t="shared" si="54"/>
        <v>0</v>
      </c>
      <c r="K152" s="102">
        <f t="shared" si="54"/>
        <v>0</v>
      </c>
      <c r="L152" s="102">
        <f t="shared" si="54"/>
        <v>0</v>
      </c>
      <c r="M152" s="102">
        <f t="shared" si="54"/>
        <v>0</v>
      </c>
      <c r="N152" s="102">
        <f t="shared" si="54"/>
        <v>0</v>
      </c>
      <c r="O152" s="102">
        <f t="shared" si="54"/>
        <v>0</v>
      </c>
      <c r="P152" s="102">
        <f t="shared" si="54"/>
        <v>0</v>
      </c>
      <c r="Q152" s="102">
        <f t="shared" si="54"/>
        <v>0</v>
      </c>
    </row>
    <row r="153" spans="1:31" ht="15.75" x14ac:dyDescent="0.25">
      <c r="A153" s="170" t="s">
        <v>187</v>
      </c>
      <c r="B153" s="102" t="e">
        <f>B142-B152</f>
        <v>#DIV/0!</v>
      </c>
      <c r="C153" s="551"/>
      <c r="D153" s="102" t="e">
        <f>D142-D152</f>
        <v>#DIV/0!</v>
      </c>
      <c r="E153" s="102" t="e">
        <f t="shared" ref="E153:Q153" si="55">E142-E152</f>
        <v>#DIV/0!</v>
      </c>
      <c r="F153" s="102" t="e">
        <f t="shared" si="55"/>
        <v>#DIV/0!</v>
      </c>
      <c r="G153" s="102" t="e">
        <f t="shared" si="55"/>
        <v>#DIV/0!</v>
      </c>
      <c r="H153" s="102">
        <f>H142-H152</f>
        <v>0</v>
      </c>
      <c r="I153" s="102">
        <f t="shared" si="55"/>
        <v>0</v>
      </c>
      <c r="J153" s="102">
        <f t="shared" si="55"/>
        <v>0</v>
      </c>
      <c r="K153" s="102">
        <f t="shared" si="55"/>
        <v>0</v>
      </c>
      <c r="L153" s="102">
        <f t="shared" si="55"/>
        <v>0</v>
      </c>
      <c r="M153" s="102">
        <f t="shared" si="55"/>
        <v>0</v>
      </c>
      <c r="N153" s="102">
        <f t="shared" si="55"/>
        <v>0</v>
      </c>
      <c r="O153" s="102">
        <f t="shared" si="55"/>
        <v>0</v>
      </c>
      <c r="P153" s="102">
        <f t="shared" si="55"/>
        <v>0</v>
      </c>
      <c r="Q153" s="102">
        <f t="shared" si="55"/>
        <v>0</v>
      </c>
    </row>
    <row r="154" spans="1:31" x14ac:dyDescent="0.25">
      <c r="C154" s="551"/>
    </row>
    <row r="155" spans="1:31" ht="15.75" x14ac:dyDescent="0.25">
      <c r="A155" s="170" t="s">
        <v>188</v>
      </c>
      <c r="B155" s="102" t="e">
        <f>B131+B153</f>
        <v>#DIV/0!</v>
      </c>
      <c r="C155" s="545"/>
      <c r="D155" s="102" t="e">
        <f>D131+D153</f>
        <v>#DIV/0!</v>
      </c>
      <c r="E155" s="102" t="e">
        <f t="shared" ref="E155:Q155" si="56">E131+E153</f>
        <v>#DIV/0!</v>
      </c>
      <c r="F155" s="102" t="e">
        <f t="shared" si="56"/>
        <v>#DIV/0!</v>
      </c>
      <c r="G155" s="102" t="e">
        <f t="shared" si="56"/>
        <v>#DIV/0!</v>
      </c>
      <c r="H155" s="102">
        <f t="shared" si="56"/>
        <v>0</v>
      </c>
      <c r="I155" s="102">
        <f t="shared" si="56"/>
        <v>0</v>
      </c>
      <c r="J155" s="102">
        <f t="shared" si="56"/>
        <v>0</v>
      </c>
      <c r="K155" s="102">
        <f t="shared" si="56"/>
        <v>0</v>
      </c>
      <c r="L155" s="102">
        <f t="shared" si="56"/>
        <v>0</v>
      </c>
      <c r="M155" s="102">
        <f t="shared" si="56"/>
        <v>0</v>
      </c>
      <c r="N155" s="102">
        <f t="shared" si="56"/>
        <v>0</v>
      </c>
      <c r="O155" s="102">
        <f t="shared" si="56"/>
        <v>0</v>
      </c>
      <c r="P155" s="102">
        <f t="shared" si="56"/>
        <v>0</v>
      </c>
      <c r="Q155" s="102">
        <f t="shared" si="56"/>
        <v>0</v>
      </c>
    </row>
    <row r="156" spans="1:31" x14ac:dyDescent="0.25">
      <c r="A156" s="148" t="s">
        <v>189</v>
      </c>
      <c r="B156" s="102" t="s">
        <v>190</v>
      </c>
      <c r="C156" s="193"/>
      <c r="D156" s="102">
        <f>C157</f>
        <v>0</v>
      </c>
      <c r="E156" s="102" t="e">
        <f t="shared" ref="E156:Q156" si="57">D157</f>
        <v>#DIV/0!</v>
      </c>
      <c r="F156" s="102" t="e">
        <f t="shared" si="57"/>
        <v>#DIV/0!</v>
      </c>
      <c r="G156" s="102" t="e">
        <f t="shared" si="57"/>
        <v>#DIV/0!</v>
      </c>
      <c r="H156" s="102" t="e">
        <f t="shared" si="57"/>
        <v>#DIV/0!</v>
      </c>
      <c r="I156" s="102" t="e">
        <f t="shared" si="57"/>
        <v>#DIV/0!</v>
      </c>
      <c r="J156" s="102" t="e">
        <f t="shared" si="57"/>
        <v>#DIV/0!</v>
      </c>
      <c r="K156" s="102" t="e">
        <f t="shared" si="57"/>
        <v>#DIV/0!</v>
      </c>
      <c r="L156" s="102" t="e">
        <f t="shared" si="57"/>
        <v>#DIV/0!</v>
      </c>
      <c r="M156" s="102" t="e">
        <f t="shared" si="57"/>
        <v>#DIV/0!</v>
      </c>
      <c r="N156" s="102" t="e">
        <f t="shared" si="57"/>
        <v>#DIV/0!</v>
      </c>
      <c r="O156" s="102" t="e">
        <f t="shared" si="57"/>
        <v>#DIV/0!</v>
      </c>
      <c r="P156" s="102" t="e">
        <f t="shared" si="57"/>
        <v>#DIV/0!</v>
      </c>
      <c r="Q156" s="102" t="e">
        <f t="shared" si="57"/>
        <v>#DIV/0!</v>
      </c>
    </row>
    <row r="157" spans="1:31" x14ac:dyDescent="0.25">
      <c r="A157" s="148" t="s">
        <v>191</v>
      </c>
      <c r="B157" s="102" t="s">
        <v>190</v>
      </c>
      <c r="C157" s="102">
        <f>C156+C155</f>
        <v>0</v>
      </c>
      <c r="D157" s="102" t="e">
        <f>D156+D155</f>
        <v>#DIV/0!</v>
      </c>
      <c r="E157" s="102" t="e">
        <f t="shared" ref="E157:Q157" si="58">E156+E155</f>
        <v>#DIV/0!</v>
      </c>
      <c r="F157" s="102" t="e">
        <f t="shared" si="58"/>
        <v>#DIV/0!</v>
      </c>
      <c r="G157" s="102" t="e">
        <f t="shared" si="58"/>
        <v>#DIV/0!</v>
      </c>
      <c r="H157" s="102" t="e">
        <f t="shared" si="58"/>
        <v>#DIV/0!</v>
      </c>
      <c r="I157" s="102" t="e">
        <f t="shared" si="58"/>
        <v>#DIV/0!</v>
      </c>
      <c r="J157" s="102" t="e">
        <f t="shared" si="58"/>
        <v>#DIV/0!</v>
      </c>
      <c r="K157" s="102" t="e">
        <f t="shared" si="58"/>
        <v>#DIV/0!</v>
      </c>
      <c r="L157" s="102" t="e">
        <f t="shared" si="58"/>
        <v>#DIV/0!</v>
      </c>
      <c r="M157" s="102" t="e">
        <f t="shared" si="58"/>
        <v>#DIV/0!</v>
      </c>
      <c r="N157" s="102" t="e">
        <f t="shared" si="58"/>
        <v>#DIV/0!</v>
      </c>
      <c r="O157" s="102" t="e">
        <f t="shared" si="58"/>
        <v>#DIV/0!</v>
      </c>
      <c r="P157" s="102" t="e">
        <f t="shared" si="58"/>
        <v>#DIV/0!</v>
      </c>
      <c r="Q157" s="102" t="e">
        <f t="shared" si="58"/>
        <v>#DIV/0!</v>
      </c>
    </row>
  </sheetData>
  <mergeCells count="12">
    <mergeCell ref="C7:C65"/>
    <mergeCell ref="A1:Q1"/>
    <mergeCell ref="A3:Q3"/>
    <mergeCell ref="A4:Q4"/>
    <mergeCell ref="A5:L5"/>
    <mergeCell ref="A68:Q68"/>
    <mergeCell ref="A70:H70"/>
    <mergeCell ref="D71:Q71"/>
    <mergeCell ref="C73:C131"/>
    <mergeCell ref="C137:C155"/>
    <mergeCell ref="A69:Q69"/>
    <mergeCell ref="A134:G13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249977111117893"/>
  </sheetPr>
  <dimension ref="A1:R57"/>
  <sheetViews>
    <sheetView topLeftCell="A53" workbookViewId="0">
      <selection activeCell="H21" sqref="H21"/>
    </sheetView>
  </sheetViews>
  <sheetFormatPr defaultColWidth="8.85546875" defaultRowHeight="15" x14ac:dyDescent="0.25"/>
  <cols>
    <col min="1" max="1" width="45.7109375" style="176" customWidth="1"/>
    <col min="2" max="2" width="15.42578125" style="85" customWidth="1"/>
    <col min="3" max="3" width="15.42578125" style="39" hidden="1" customWidth="1"/>
    <col min="4" max="8" width="15.42578125" style="39" customWidth="1"/>
    <col min="9" max="9" width="15.42578125" style="139" customWidth="1"/>
    <col min="10" max="17" width="15.42578125" style="39" customWidth="1"/>
    <col min="18" max="18" width="9.140625" style="103" customWidth="1"/>
  </cols>
  <sheetData>
    <row r="1" spans="1:18" ht="28.5" customHeight="1" x14ac:dyDescent="0.25">
      <c r="A1" s="555" t="s">
        <v>488</v>
      </c>
      <c r="B1" s="555"/>
      <c r="C1" s="555"/>
      <c r="D1" s="555"/>
      <c r="J1" s="140"/>
      <c r="K1" s="140"/>
      <c r="L1" s="140"/>
      <c r="M1" s="140"/>
    </row>
    <row r="2" spans="1:18" ht="27.75" customHeight="1" x14ac:dyDescent="0.25">
      <c r="A2" s="558" t="s">
        <v>192</v>
      </c>
      <c r="B2" s="558"/>
      <c r="C2" s="558"/>
      <c r="D2" s="558"/>
      <c r="E2" s="558"/>
      <c r="F2" s="558"/>
      <c r="G2" s="558"/>
      <c r="H2" s="558"/>
      <c r="I2" s="39"/>
    </row>
    <row r="3" spans="1:18" s="52" customFormat="1" ht="16.5" customHeight="1" x14ac:dyDescent="0.2">
      <c r="A3" s="194"/>
      <c r="B3" s="195"/>
      <c r="C3" s="195"/>
      <c r="D3" s="196"/>
      <c r="E3" s="196"/>
      <c r="F3" s="197"/>
      <c r="G3" s="196"/>
      <c r="H3" s="196"/>
      <c r="I3" s="196"/>
      <c r="J3" s="195"/>
      <c r="K3" s="195"/>
      <c r="L3" s="195"/>
      <c r="M3" s="195"/>
      <c r="N3" s="92"/>
      <c r="O3" s="92"/>
      <c r="P3" s="92"/>
      <c r="Q3" s="92"/>
      <c r="R3" s="109"/>
    </row>
    <row r="4" spans="1:18" s="52" customFormat="1" ht="16.899999999999999" customHeight="1" x14ac:dyDescent="0.25">
      <c r="A4" s="559"/>
      <c r="B4" s="560"/>
      <c r="C4" s="560"/>
      <c r="D4" s="560"/>
      <c r="E4" s="560"/>
      <c r="F4" s="560"/>
      <c r="G4" s="560"/>
      <c r="H4" s="560"/>
      <c r="I4" s="560"/>
      <c r="J4" s="560"/>
      <c r="K4" s="560"/>
      <c r="L4" s="560"/>
      <c r="M4" s="560"/>
      <c r="N4" s="92"/>
      <c r="O4" s="92"/>
      <c r="P4" s="92"/>
      <c r="Q4" s="92"/>
      <c r="R4" s="109"/>
    </row>
    <row r="5" spans="1:18" s="52" customFormat="1" ht="25.5" customHeight="1" x14ac:dyDescent="0.25">
      <c r="A5" s="198"/>
      <c r="B5" s="199"/>
      <c r="C5" s="200"/>
      <c r="D5" s="561" t="s">
        <v>304</v>
      </c>
      <c r="E5" s="561"/>
      <c r="F5" s="561"/>
      <c r="G5" s="561"/>
      <c r="H5" s="561"/>
      <c r="I5" s="561"/>
      <c r="J5" s="561"/>
      <c r="K5" s="561"/>
      <c r="L5" s="561"/>
      <c r="M5" s="561"/>
      <c r="N5" s="561"/>
      <c r="O5" s="561"/>
      <c r="P5" s="561"/>
      <c r="Q5" s="561"/>
      <c r="R5" s="109"/>
    </row>
    <row r="6" spans="1:18" s="52" customFormat="1" x14ac:dyDescent="0.25">
      <c r="A6" s="146" t="s">
        <v>193</v>
      </c>
      <c r="B6" s="147" t="s">
        <v>95</v>
      </c>
      <c r="C6" s="147">
        <v>0</v>
      </c>
      <c r="D6" s="147">
        <v>1</v>
      </c>
      <c r="E6" s="147">
        <v>2</v>
      </c>
      <c r="F6" s="147">
        <v>3</v>
      </c>
      <c r="G6" s="147">
        <v>4</v>
      </c>
      <c r="H6" s="147">
        <v>5</v>
      </c>
      <c r="I6" s="147">
        <v>6</v>
      </c>
      <c r="J6" s="147">
        <v>7</v>
      </c>
      <c r="K6" s="147">
        <v>8</v>
      </c>
      <c r="L6" s="147">
        <v>9</v>
      </c>
      <c r="M6" s="147">
        <v>10</v>
      </c>
      <c r="N6" s="147">
        <v>11</v>
      </c>
      <c r="O6" s="147">
        <v>12</v>
      </c>
      <c r="P6" s="147">
        <v>13</v>
      </c>
      <c r="Q6" s="147">
        <v>14</v>
      </c>
      <c r="R6" s="109"/>
    </row>
    <row r="7" spans="1:18" s="52" customFormat="1" x14ac:dyDescent="0.25">
      <c r="A7" s="148" t="s">
        <v>125</v>
      </c>
      <c r="B7" s="149"/>
      <c r="C7" s="531"/>
      <c r="D7" s="149"/>
      <c r="E7" s="149"/>
      <c r="F7" s="149"/>
      <c r="G7" s="149"/>
      <c r="H7" s="149"/>
      <c r="I7" s="149"/>
      <c r="J7" s="149"/>
      <c r="K7" s="149"/>
      <c r="L7" s="149"/>
      <c r="M7" s="149"/>
      <c r="N7" s="149"/>
      <c r="O7" s="149"/>
      <c r="P7" s="149"/>
      <c r="Q7" s="149"/>
      <c r="R7" s="109"/>
    </row>
    <row r="8" spans="1:18" s="52" customFormat="1" x14ac:dyDescent="0.2">
      <c r="A8" s="150" t="str">
        <f>'Proiectii financiare_V,Ch act'!A8</f>
        <v>Venituri din activitatea D proiectului</v>
      </c>
      <c r="B8" s="59">
        <f t="shared" ref="B8:B11" si="0">SUM(D8:Q8)</f>
        <v>0</v>
      </c>
      <c r="C8" s="532"/>
      <c r="D8" s="102">
        <f>'Proiectii financiare_V,Ch act'!D74-'Proiectii financiare_V,Ch act'!D8</f>
        <v>0</v>
      </c>
      <c r="E8" s="102">
        <f>'Proiectii financiare_V,Ch act'!E74-'Proiectii financiare_V,Ch act'!E8</f>
        <v>0</v>
      </c>
      <c r="F8" s="102">
        <f>'Proiectii financiare_V,Ch act'!F74-'Proiectii financiare_V,Ch act'!F8</f>
        <v>0</v>
      </c>
      <c r="G8" s="102">
        <f>'Proiectii financiare_V,Ch act'!G74-'Proiectii financiare_V,Ch act'!G8</f>
        <v>0</v>
      </c>
      <c r="H8" s="102">
        <f>'Proiectii financiare_V,Ch act'!H74-'Proiectii financiare_V,Ch act'!H8</f>
        <v>0</v>
      </c>
      <c r="I8" s="102">
        <f>'Proiectii financiare_V,Ch act'!I74-'Proiectii financiare_V,Ch act'!I8</f>
        <v>0</v>
      </c>
      <c r="J8" s="102">
        <f>'Proiectii financiare_V,Ch act'!J74-'Proiectii financiare_V,Ch act'!J8</f>
        <v>0</v>
      </c>
      <c r="K8" s="102">
        <f>'Proiectii financiare_V,Ch act'!K74-'Proiectii financiare_V,Ch act'!K8</f>
        <v>0</v>
      </c>
      <c r="L8" s="102">
        <f>'Proiectii financiare_V,Ch act'!L74-'Proiectii financiare_V,Ch act'!L8</f>
        <v>0</v>
      </c>
      <c r="M8" s="102">
        <f>'Proiectii financiare_V,Ch act'!M74-'Proiectii financiare_V,Ch act'!M8</f>
        <v>0</v>
      </c>
      <c r="N8" s="102">
        <f>'Proiectii financiare_V,Ch act'!N74-'Proiectii financiare_V,Ch act'!N8</f>
        <v>0</v>
      </c>
      <c r="O8" s="102">
        <f>'Proiectii financiare_V,Ch act'!O74-'Proiectii financiare_V,Ch act'!O8</f>
        <v>0</v>
      </c>
      <c r="P8" s="102">
        <f>'Proiectii financiare_V,Ch act'!P74-'Proiectii financiare_V,Ch act'!P8</f>
        <v>0</v>
      </c>
      <c r="Q8" s="102">
        <f>'Proiectii financiare_V,Ch act'!Q74-'Proiectii financiare_V,Ch act'!Q8</f>
        <v>0</v>
      </c>
      <c r="R8" s="109"/>
    </row>
    <row r="9" spans="1:18" s="52" customFormat="1" x14ac:dyDescent="0.2">
      <c r="A9" s="150" t="str">
        <f>'Proiectii financiare_V,Ch act'!A11</f>
        <v>Venituri din alte activitati complementare activit   D</v>
      </c>
      <c r="B9" s="59">
        <f t="shared" si="0"/>
        <v>0</v>
      </c>
      <c r="C9" s="532"/>
      <c r="D9" s="102">
        <f>'Proiectii financiare_V,Ch act'!D77-'Proiectii financiare_V,Ch act'!D11</f>
        <v>0</v>
      </c>
      <c r="E9" s="102">
        <f>'Proiectii financiare_V,Ch act'!E77-'Proiectii financiare_V,Ch act'!E11</f>
        <v>0</v>
      </c>
      <c r="F9" s="102">
        <f>'Proiectii financiare_V,Ch act'!F77-'Proiectii financiare_V,Ch act'!F11</f>
        <v>0</v>
      </c>
      <c r="G9" s="102">
        <f>'Proiectii financiare_V,Ch act'!G77-'Proiectii financiare_V,Ch act'!G11</f>
        <v>0</v>
      </c>
      <c r="H9" s="102">
        <f>'Proiectii financiare_V,Ch act'!H77-'Proiectii financiare_V,Ch act'!H11</f>
        <v>0</v>
      </c>
      <c r="I9" s="102">
        <f>'Proiectii financiare_V,Ch act'!I77-'Proiectii financiare_V,Ch act'!I11</f>
        <v>0</v>
      </c>
      <c r="J9" s="102">
        <f>'Proiectii financiare_V,Ch act'!J77-'Proiectii financiare_V,Ch act'!J11</f>
        <v>0</v>
      </c>
      <c r="K9" s="102">
        <f>'Proiectii financiare_V,Ch act'!K77-'Proiectii financiare_V,Ch act'!K11</f>
        <v>0</v>
      </c>
      <c r="L9" s="102">
        <f>'Proiectii financiare_V,Ch act'!L77-'Proiectii financiare_V,Ch act'!L11</f>
        <v>0</v>
      </c>
      <c r="M9" s="102">
        <f>'Proiectii financiare_V,Ch act'!M77-'Proiectii financiare_V,Ch act'!M11</f>
        <v>0</v>
      </c>
      <c r="N9" s="102">
        <f>'Proiectii financiare_V,Ch act'!N77-'Proiectii financiare_V,Ch act'!N11</f>
        <v>0</v>
      </c>
      <c r="O9" s="102">
        <f>'Proiectii financiare_V,Ch act'!O77-'Proiectii financiare_V,Ch act'!O11</f>
        <v>0</v>
      </c>
      <c r="P9" s="102">
        <f>'Proiectii financiare_V,Ch act'!P77-'Proiectii financiare_V,Ch act'!P11</f>
        <v>0</v>
      </c>
      <c r="Q9" s="102">
        <f>'Proiectii financiare_V,Ch act'!Q77-'Proiectii financiare_V,Ch act'!Q11</f>
        <v>0</v>
      </c>
      <c r="R9" s="109"/>
    </row>
    <row r="10" spans="1:18" s="52" customFormat="1" x14ac:dyDescent="0.2">
      <c r="A10" s="146" t="str">
        <f>'Proiectii financiare_V,Ch act'!A14</f>
        <v>Alte venituri din activitatea de exploatare</v>
      </c>
      <c r="B10" s="59">
        <f t="shared" si="0"/>
        <v>0</v>
      </c>
      <c r="C10" s="532"/>
      <c r="D10" s="102">
        <f>'Proiectii financiare_V,Ch act'!D80-'Proiectii financiare_V,Ch act'!D14</f>
        <v>0</v>
      </c>
      <c r="E10" s="102">
        <f>'Proiectii financiare_V,Ch act'!E80-'Proiectii financiare_V,Ch act'!E14</f>
        <v>0</v>
      </c>
      <c r="F10" s="102">
        <f>'Proiectii financiare_V,Ch act'!F80-'Proiectii financiare_V,Ch act'!F14</f>
        <v>0</v>
      </c>
      <c r="G10" s="102">
        <f>'Proiectii financiare_V,Ch act'!G80-'Proiectii financiare_V,Ch act'!G14</f>
        <v>0</v>
      </c>
      <c r="H10" s="102">
        <f>'Proiectii financiare_V,Ch act'!H80-'Proiectii financiare_V,Ch act'!H14</f>
        <v>0</v>
      </c>
      <c r="I10" s="102">
        <f>'Proiectii financiare_V,Ch act'!I80-'Proiectii financiare_V,Ch act'!I14</f>
        <v>0</v>
      </c>
      <c r="J10" s="102">
        <f>'Proiectii financiare_V,Ch act'!J80-'Proiectii financiare_V,Ch act'!J14</f>
        <v>0</v>
      </c>
      <c r="K10" s="102">
        <f>'Proiectii financiare_V,Ch act'!K80-'Proiectii financiare_V,Ch act'!K14</f>
        <v>0</v>
      </c>
      <c r="L10" s="102">
        <f>'Proiectii financiare_V,Ch act'!L80-'Proiectii financiare_V,Ch act'!L14</f>
        <v>0</v>
      </c>
      <c r="M10" s="102">
        <f>'Proiectii financiare_V,Ch act'!M80-'Proiectii financiare_V,Ch act'!M14</f>
        <v>0</v>
      </c>
      <c r="N10" s="102">
        <f>'Proiectii financiare_V,Ch act'!N80-'Proiectii financiare_V,Ch act'!N14</f>
        <v>0</v>
      </c>
      <c r="O10" s="102">
        <f>'Proiectii financiare_V,Ch act'!O80-'Proiectii financiare_V,Ch act'!O14</f>
        <v>0</v>
      </c>
      <c r="P10" s="102">
        <f>'Proiectii financiare_V,Ch act'!P80-'Proiectii financiare_V,Ch act'!P14</f>
        <v>0</v>
      </c>
      <c r="Q10" s="102">
        <f>'Proiectii financiare_V,Ch act'!Q80-'Proiectii financiare_V,Ch act'!Q14</f>
        <v>0</v>
      </c>
      <c r="R10" s="109"/>
    </row>
    <row r="11" spans="1:18" s="52" customFormat="1" ht="15" customHeight="1" x14ac:dyDescent="0.2">
      <c r="A11" s="146" t="s">
        <v>194</v>
      </c>
      <c r="B11" s="59">
        <f t="shared" si="0"/>
        <v>0</v>
      </c>
      <c r="C11" s="532"/>
      <c r="D11" s="102">
        <f>'Proiectii financiare_V,Ch act'!D83-'Proiectii financiare_V,Ch act'!D17</f>
        <v>0</v>
      </c>
      <c r="E11" s="102">
        <f>'Proiectii financiare_V,Ch act'!E83-'Proiectii financiare_V,Ch act'!E17</f>
        <v>0</v>
      </c>
      <c r="F11" s="102">
        <f>'Proiectii financiare_V,Ch act'!F83-'Proiectii financiare_V,Ch act'!F17</f>
        <v>0</v>
      </c>
      <c r="G11" s="102">
        <f>'Proiectii financiare_V,Ch act'!G83-'Proiectii financiare_V,Ch act'!G17</f>
        <v>0</v>
      </c>
      <c r="H11" s="102">
        <f>'Proiectii financiare_V,Ch act'!H83-'Proiectii financiare_V,Ch act'!H17</f>
        <v>0</v>
      </c>
      <c r="I11" s="102">
        <f>'Proiectii financiare_V,Ch act'!I83-'Proiectii financiare_V,Ch act'!I17</f>
        <v>0</v>
      </c>
      <c r="J11" s="102">
        <f>'Proiectii financiare_V,Ch act'!J83-'Proiectii financiare_V,Ch act'!J17</f>
        <v>0</v>
      </c>
      <c r="K11" s="102">
        <f>'Proiectii financiare_V,Ch act'!K83-'Proiectii financiare_V,Ch act'!K17</f>
        <v>0</v>
      </c>
      <c r="L11" s="102">
        <f>'Proiectii financiare_V,Ch act'!L83-'Proiectii financiare_V,Ch act'!L17</f>
        <v>0</v>
      </c>
      <c r="M11" s="102">
        <f>'Proiectii financiare_V,Ch act'!M83-'Proiectii financiare_V,Ch act'!M17</f>
        <v>0</v>
      </c>
      <c r="N11" s="102">
        <f>'Proiectii financiare_V,Ch act'!N83-'Proiectii financiare_V,Ch act'!N17</f>
        <v>0</v>
      </c>
      <c r="O11" s="102">
        <f>'Proiectii financiare_V,Ch act'!O83-'Proiectii financiare_V,Ch act'!O17</f>
        <v>0</v>
      </c>
      <c r="P11" s="102">
        <f>'Proiectii financiare_V,Ch act'!P83-'Proiectii financiare_V,Ch act'!P17</f>
        <v>0</v>
      </c>
      <c r="Q11" s="102">
        <f>'Proiectii financiare_V,Ch act'!Q83-'Proiectii financiare_V,Ch act'!Q17</f>
        <v>0</v>
      </c>
      <c r="R11" s="109"/>
    </row>
    <row r="12" spans="1:18" s="52" customFormat="1" ht="19.5" customHeight="1" x14ac:dyDescent="0.2">
      <c r="A12" s="146" t="s">
        <v>129</v>
      </c>
      <c r="B12" s="59">
        <f t="shared" ref="B12" si="1">SUM(C12:Q12)</f>
        <v>0</v>
      </c>
      <c r="C12" s="532"/>
      <c r="D12" s="102">
        <f>'Proiectii financiare_V,Ch act'!D84-'Proiectii financiare_V,Ch act'!D18</f>
        <v>0</v>
      </c>
      <c r="E12" s="102">
        <f>'Proiectii financiare_V,Ch act'!E84-'Proiectii financiare_V,Ch act'!E18</f>
        <v>0</v>
      </c>
      <c r="F12" s="102">
        <f>'Proiectii financiare_V,Ch act'!F84-'Proiectii financiare_V,Ch act'!F18</f>
        <v>0</v>
      </c>
      <c r="G12" s="102">
        <f>'Proiectii financiare_V,Ch act'!G84-'Proiectii financiare_V,Ch act'!G18</f>
        <v>0</v>
      </c>
      <c r="H12" s="102">
        <f>'Proiectii financiare_V,Ch act'!H84-'Proiectii financiare_V,Ch act'!H18</f>
        <v>0</v>
      </c>
      <c r="I12" s="102">
        <f>'Proiectii financiare_V,Ch act'!I84-'Proiectii financiare_V,Ch act'!I18</f>
        <v>0</v>
      </c>
      <c r="J12" s="102">
        <f>'Proiectii financiare_V,Ch act'!J84-'Proiectii financiare_V,Ch act'!J18</f>
        <v>0</v>
      </c>
      <c r="K12" s="102">
        <f>'Proiectii financiare_V,Ch act'!K84-'Proiectii financiare_V,Ch act'!K18</f>
        <v>0</v>
      </c>
      <c r="L12" s="102">
        <f>'Proiectii financiare_V,Ch act'!L84-'Proiectii financiare_V,Ch act'!L18</f>
        <v>0</v>
      </c>
      <c r="M12" s="102">
        <f>'Proiectii financiare_V,Ch act'!M84-'Proiectii financiare_V,Ch act'!M18</f>
        <v>0</v>
      </c>
      <c r="N12" s="102">
        <f>'Proiectii financiare_V,Ch act'!N84-'Proiectii financiare_V,Ch act'!N18</f>
        <v>0</v>
      </c>
      <c r="O12" s="102">
        <f>'Proiectii financiare_V,Ch act'!O84-'Proiectii financiare_V,Ch act'!O18</f>
        <v>0</v>
      </c>
      <c r="P12" s="102">
        <f>'Proiectii financiare_V,Ch act'!P84-'Proiectii financiare_V,Ch act'!P18</f>
        <v>0</v>
      </c>
      <c r="Q12" s="102">
        <f>'Proiectii financiare_V,Ch act'!Q84-'Proiectii financiare_V,Ch act'!Q18</f>
        <v>0</v>
      </c>
      <c r="R12" s="109"/>
    </row>
    <row r="13" spans="1:18" s="52" customFormat="1" x14ac:dyDescent="0.2">
      <c r="A13" s="146" t="s">
        <v>171</v>
      </c>
      <c r="B13" s="59">
        <f t="shared" ref="B13:B20" si="2">SUM(D13:Q13)</f>
        <v>0</v>
      </c>
      <c r="C13" s="532"/>
      <c r="D13" s="102">
        <f>'Proiectii financiare_V,Ch act'!D85-'Proiectii financiare_V,Ch act'!D19</f>
        <v>0</v>
      </c>
      <c r="E13" s="102">
        <f>'Proiectii financiare_V,Ch act'!E85-'Proiectii financiare_V,Ch act'!E19</f>
        <v>0</v>
      </c>
      <c r="F13" s="102">
        <f>'Proiectii financiare_V,Ch act'!F85-'Proiectii financiare_V,Ch act'!F19</f>
        <v>0</v>
      </c>
      <c r="G13" s="102">
        <f>'Proiectii financiare_V,Ch act'!G85-'Proiectii financiare_V,Ch act'!G19</f>
        <v>0</v>
      </c>
      <c r="H13" s="102">
        <f>'Proiectii financiare_V,Ch act'!H85-'Proiectii financiare_V,Ch act'!H19</f>
        <v>0</v>
      </c>
      <c r="I13" s="102">
        <f>'Proiectii financiare_V,Ch act'!I85-'Proiectii financiare_V,Ch act'!I19</f>
        <v>0</v>
      </c>
      <c r="J13" s="102">
        <f>'Proiectii financiare_V,Ch act'!J85-'Proiectii financiare_V,Ch act'!J19</f>
        <v>0</v>
      </c>
      <c r="K13" s="102">
        <f>'Proiectii financiare_V,Ch act'!K85-'Proiectii financiare_V,Ch act'!K19</f>
        <v>0</v>
      </c>
      <c r="L13" s="102">
        <f>'Proiectii financiare_V,Ch act'!L85-'Proiectii financiare_V,Ch act'!L19</f>
        <v>0</v>
      </c>
      <c r="M13" s="102">
        <f>'Proiectii financiare_V,Ch act'!M85-'Proiectii financiare_V,Ch act'!M19</f>
        <v>0</v>
      </c>
      <c r="N13" s="102">
        <f>'Proiectii financiare_V,Ch act'!N85-'Proiectii financiare_V,Ch act'!N19</f>
        <v>0</v>
      </c>
      <c r="O13" s="102">
        <f>'Proiectii financiare_V,Ch act'!O85-'Proiectii financiare_V,Ch act'!O19</f>
        <v>0</v>
      </c>
      <c r="P13" s="102">
        <f>'Proiectii financiare_V,Ch act'!P85-'Proiectii financiare_V,Ch act'!P19</f>
        <v>0</v>
      </c>
      <c r="Q13" s="102">
        <f>'Proiectii financiare_V,Ch act'!Q85-'Proiectii financiare_V,Ch act'!Q19</f>
        <v>0</v>
      </c>
      <c r="R13" s="109"/>
    </row>
    <row r="14" spans="1:18" s="52" customFormat="1" x14ac:dyDescent="0.2">
      <c r="A14" s="146" t="s">
        <v>172</v>
      </c>
      <c r="B14" s="59">
        <f t="shared" si="2"/>
        <v>0</v>
      </c>
      <c r="C14" s="532"/>
      <c r="D14" s="102">
        <f>'Proiectii financiare_V,Ch act'!D86-'Proiectii financiare_V,Ch act'!D20</f>
        <v>0</v>
      </c>
      <c r="E14" s="102">
        <f>'Proiectii financiare_V,Ch act'!E86-'Proiectii financiare_V,Ch act'!E20</f>
        <v>0</v>
      </c>
      <c r="F14" s="102">
        <f>'Proiectii financiare_V,Ch act'!F86-'Proiectii financiare_V,Ch act'!F20</f>
        <v>0</v>
      </c>
      <c r="G14" s="102">
        <f>'Proiectii financiare_V,Ch act'!G86-'Proiectii financiare_V,Ch act'!G20</f>
        <v>0</v>
      </c>
      <c r="H14" s="102">
        <f>'Proiectii financiare_V,Ch act'!H86-'Proiectii financiare_V,Ch act'!H20</f>
        <v>0</v>
      </c>
      <c r="I14" s="102">
        <f>'Proiectii financiare_V,Ch act'!I86-'Proiectii financiare_V,Ch act'!I20</f>
        <v>0</v>
      </c>
      <c r="J14" s="102">
        <f>'Proiectii financiare_V,Ch act'!J86-'Proiectii financiare_V,Ch act'!J20</f>
        <v>0</v>
      </c>
      <c r="K14" s="102">
        <f>'Proiectii financiare_V,Ch act'!K86-'Proiectii financiare_V,Ch act'!K20</f>
        <v>0</v>
      </c>
      <c r="L14" s="102">
        <f>'Proiectii financiare_V,Ch act'!L86-'Proiectii financiare_V,Ch act'!L20</f>
        <v>0</v>
      </c>
      <c r="M14" s="102">
        <f>'Proiectii financiare_V,Ch act'!M86-'Proiectii financiare_V,Ch act'!M20</f>
        <v>0</v>
      </c>
      <c r="N14" s="102">
        <f>'Proiectii financiare_V,Ch act'!N86-'Proiectii financiare_V,Ch act'!N20</f>
        <v>0</v>
      </c>
      <c r="O14" s="102">
        <f>'Proiectii financiare_V,Ch act'!O86-'Proiectii financiare_V,Ch act'!O20</f>
        <v>0</v>
      </c>
      <c r="P14" s="102">
        <f>'Proiectii financiare_V,Ch act'!P86-'Proiectii financiare_V,Ch act'!P20</f>
        <v>0</v>
      </c>
      <c r="Q14" s="102">
        <f>'Proiectii financiare_V,Ch act'!Q86-'Proiectii financiare_V,Ch act'!Q20</f>
        <v>0</v>
      </c>
      <c r="R14" s="109"/>
    </row>
    <row r="15" spans="1:18" s="52" customFormat="1" ht="25.5" x14ac:dyDescent="0.2">
      <c r="A15" s="146" t="s">
        <v>132</v>
      </c>
      <c r="B15" s="59">
        <f t="shared" si="2"/>
        <v>0</v>
      </c>
      <c r="C15" s="532"/>
      <c r="D15" s="102">
        <f>'Proiectii financiare_V,Ch act'!D87-'Proiectii financiare_V,Ch act'!D21</f>
        <v>0</v>
      </c>
      <c r="E15" s="102">
        <f>'Proiectii financiare_V,Ch act'!E87-'Proiectii financiare_V,Ch act'!E21</f>
        <v>0</v>
      </c>
      <c r="F15" s="102">
        <f>'Proiectii financiare_V,Ch act'!F87-'Proiectii financiare_V,Ch act'!F21</f>
        <v>0</v>
      </c>
      <c r="G15" s="102">
        <f>'Proiectii financiare_V,Ch act'!G87-'Proiectii financiare_V,Ch act'!G21</f>
        <v>0</v>
      </c>
      <c r="H15" s="102">
        <f>'Proiectii financiare_V,Ch act'!H87-'Proiectii financiare_V,Ch act'!H21</f>
        <v>0</v>
      </c>
      <c r="I15" s="102">
        <f>'Proiectii financiare_V,Ch act'!I87-'Proiectii financiare_V,Ch act'!I21</f>
        <v>0</v>
      </c>
      <c r="J15" s="102">
        <f>'Proiectii financiare_V,Ch act'!J87-'Proiectii financiare_V,Ch act'!J21</f>
        <v>0</v>
      </c>
      <c r="K15" s="102">
        <f>'Proiectii financiare_V,Ch act'!K87-'Proiectii financiare_V,Ch act'!K21</f>
        <v>0</v>
      </c>
      <c r="L15" s="102">
        <f>'Proiectii financiare_V,Ch act'!L87-'Proiectii financiare_V,Ch act'!L21</f>
        <v>0</v>
      </c>
      <c r="M15" s="102">
        <f>'Proiectii financiare_V,Ch act'!M87-'Proiectii financiare_V,Ch act'!M21</f>
        <v>0</v>
      </c>
      <c r="N15" s="102">
        <f>'Proiectii financiare_V,Ch act'!N87-'Proiectii financiare_V,Ch act'!N21</f>
        <v>0</v>
      </c>
      <c r="O15" s="102">
        <f>'Proiectii financiare_V,Ch act'!O87-'Proiectii financiare_V,Ch act'!O21</f>
        <v>0</v>
      </c>
      <c r="P15" s="102">
        <f>'Proiectii financiare_V,Ch act'!P87-'Proiectii financiare_V,Ch act'!P21</f>
        <v>0</v>
      </c>
      <c r="Q15" s="102">
        <f>'Proiectii financiare_V,Ch act'!Q87-'Proiectii financiare_V,Ch act'!Q21</f>
        <v>0</v>
      </c>
      <c r="R15" s="109"/>
    </row>
    <row r="16" spans="1:18" s="52" customFormat="1" x14ac:dyDescent="0.2">
      <c r="A16" s="146" t="s">
        <v>133</v>
      </c>
      <c r="B16" s="59">
        <f t="shared" si="2"/>
        <v>0</v>
      </c>
      <c r="C16" s="532"/>
      <c r="D16" s="102">
        <f>'Proiectii financiare_V,Ch act'!D88-'Proiectii financiare_V,Ch act'!D22</f>
        <v>0</v>
      </c>
      <c r="E16" s="102">
        <f>'Proiectii financiare_V,Ch act'!E88-'Proiectii financiare_V,Ch act'!E22</f>
        <v>0</v>
      </c>
      <c r="F16" s="102">
        <f>'Proiectii financiare_V,Ch act'!F88-'Proiectii financiare_V,Ch act'!F22</f>
        <v>0</v>
      </c>
      <c r="G16" s="102">
        <f>'Proiectii financiare_V,Ch act'!G88-'Proiectii financiare_V,Ch act'!G22</f>
        <v>0</v>
      </c>
      <c r="H16" s="102">
        <f>'Proiectii financiare_V,Ch act'!H88-'Proiectii financiare_V,Ch act'!H22</f>
        <v>0</v>
      </c>
      <c r="I16" s="102">
        <f>'Proiectii financiare_V,Ch act'!I88-'Proiectii financiare_V,Ch act'!I22</f>
        <v>0</v>
      </c>
      <c r="J16" s="102">
        <f>'Proiectii financiare_V,Ch act'!J88-'Proiectii financiare_V,Ch act'!J22</f>
        <v>0</v>
      </c>
      <c r="K16" s="102">
        <f>'Proiectii financiare_V,Ch act'!K88-'Proiectii financiare_V,Ch act'!K22</f>
        <v>0</v>
      </c>
      <c r="L16" s="102">
        <f>'Proiectii financiare_V,Ch act'!L88-'Proiectii financiare_V,Ch act'!L22</f>
        <v>0</v>
      </c>
      <c r="M16" s="102">
        <f>'Proiectii financiare_V,Ch act'!M88-'Proiectii financiare_V,Ch act'!M22</f>
        <v>0</v>
      </c>
      <c r="N16" s="102">
        <f>'Proiectii financiare_V,Ch act'!N88-'Proiectii financiare_V,Ch act'!N22</f>
        <v>0</v>
      </c>
      <c r="O16" s="102">
        <f>'Proiectii financiare_V,Ch act'!O88-'Proiectii financiare_V,Ch act'!O22</f>
        <v>0</v>
      </c>
      <c r="P16" s="102">
        <f>'Proiectii financiare_V,Ch act'!P88-'Proiectii financiare_V,Ch act'!P22</f>
        <v>0</v>
      </c>
      <c r="Q16" s="102">
        <f>'Proiectii financiare_V,Ch act'!Q88-'Proiectii financiare_V,Ch act'!Q22</f>
        <v>0</v>
      </c>
      <c r="R16" s="109"/>
    </row>
    <row r="17" spans="1:18" s="52" customFormat="1" x14ac:dyDescent="0.2">
      <c r="A17" s="150" t="s">
        <v>195</v>
      </c>
      <c r="B17" s="59">
        <f t="shared" si="2"/>
        <v>0</v>
      </c>
      <c r="C17" s="532"/>
      <c r="D17" s="102">
        <f>'Proiectii financiare_V,Ch act'!D89-'Proiectii financiare_V,Ch act'!D23</f>
        <v>0</v>
      </c>
      <c r="E17" s="102">
        <f>'Proiectii financiare_V,Ch act'!E89-'Proiectii financiare_V,Ch act'!E23</f>
        <v>0</v>
      </c>
      <c r="F17" s="102">
        <f>'Proiectii financiare_V,Ch act'!F89-'Proiectii financiare_V,Ch act'!F23</f>
        <v>0</v>
      </c>
      <c r="G17" s="102">
        <f>'Proiectii financiare_V,Ch act'!G89-'Proiectii financiare_V,Ch act'!G23</f>
        <v>0</v>
      </c>
      <c r="H17" s="102">
        <f>'Proiectii financiare_V,Ch act'!H89-'Proiectii financiare_V,Ch act'!H23</f>
        <v>0</v>
      </c>
      <c r="I17" s="102">
        <f>'Proiectii financiare_V,Ch act'!I89-'Proiectii financiare_V,Ch act'!I23</f>
        <v>0</v>
      </c>
      <c r="J17" s="102">
        <f>'Proiectii financiare_V,Ch act'!J89-'Proiectii financiare_V,Ch act'!J23</f>
        <v>0</v>
      </c>
      <c r="K17" s="102">
        <f>'Proiectii financiare_V,Ch act'!K89-'Proiectii financiare_V,Ch act'!K23</f>
        <v>0</v>
      </c>
      <c r="L17" s="102">
        <f>'Proiectii financiare_V,Ch act'!L89-'Proiectii financiare_V,Ch act'!L23</f>
        <v>0</v>
      </c>
      <c r="M17" s="102">
        <f>'Proiectii financiare_V,Ch act'!M89-'Proiectii financiare_V,Ch act'!M23</f>
        <v>0</v>
      </c>
      <c r="N17" s="102">
        <f>'Proiectii financiare_V,Ch act'!N89-'Proiectii financiare_V,Ch act'!N23</f>
        <v>0</v>
      </c>
      <c r="O17" s="102">
        <f>'Proiectii financiare_V,Ch act'!O89-'Proiectii financiare_V,Ch act'!O23</f>
        <v>0</v>
      </c>
      <c r="P17" s="102">
        <f>'Proiectii financiare_V,Ch act'!P89-'Proiectii financiare_V,Ch act'!P23</f>
        <v>0</v>
      </c>
      <c r="Q17" s="102">
        <f>'Proiectii financiare_V,Ch act'!Q89-'Proiectii financiare_V,Ch act'!Q23</f>
        <v>0</v>
      </c>
      <c r="R17" s="109"/>
    </row>
    <row r="18" spans="1:18" s="52" customFormat="1" ht="24" x14ac:dyDescent="0.2">
      <c r="A18" s="160" t="s">
        <v>196</v>
      </c>
      <c r="B18" s="59">
        <f t="shared" si="2"/>
        <v>0</v>
      </c>
      <c r="C18" s="532"/>
      <c r="D18" s="201">
        <f>'Proiectii financiare_V,Ch act'!D90-'Proiectii financiare_V,Ch act'!D24</f>
        <v>0</v>
      </c>
      <c r="E18" s="201">
        <f>'Proiectii financiare_V,Ch act'!E90-'Proiectii financiare_V,Ch act'!E24</f>
        <v>0</v>
      </c>
      <c r="F18" s="201">
        <f>'Proiectii financiare_V,Ch act'!F90-'Proiectii financiare_V,Ch act'!F24</f>
        <v>0</v>
      </c>
      <c r="G18" s="201">
        <f>'Proiectii financiare_V,Ch act'!G90-'Proiectii financiare_V,Ch act'!G24</f>
        <v>0</v>
      </c>
      <c r="H18" s="201">
        <f>'Proiectii financiare_V,Ch act'!H90-'Proiectii financiare_V,Ch act'!H24</f>
        <v>0</v>
      </c>
      <c r="I18" s="201">
        <f>'Proiectii financiare_V,Ch act'!I90-'Proiectii financiare_V,Ch act'!I24</f>
        <v>0</v>
      </c>
      <c r="J18" s="201">
        <f>'Proiectii financiare_V,Ch act'!J90-'Proiectii financiare_V,Ch act'!J24</f>
        <v>0</v>
      </c>
      <c r="K18" s="201">
        <f>'Proiectii financiare_V,Ch act'!K90-'Proiectii financiare_V,Ch act'!K24</f>
        <v>0</v>
      </c>
      <c r="L18" s="201">
        <f>'Proiectii financiare_V,Ch act'!L90-'Proiectii financiare_V,Ch act'!L24</f>
        <v>0</v>
      </c>
      <c r="M18" s="201">
        <f>'Proiectii financiare_V,Ch act'!M90-'Proiectii financiare_V,Ch act'!M24</f>
        <v>0</v>
      </c>
      <c r="N18" s="201">
        <f>'Proiectii financiare_V,Ch act'!N90-'Proiectii financiare_V,Ch act'!N24</f>
        <v>0</v>
      </c>
      <c r="O18" s="201">
        <f>'Proiectii financiare_V,Ch act'!O90-'Proiectii financiare_V,Ch act'!O24</f>
        <v>0</v>
      </c>
      <c r="P18" s="201">
        <f>'Proiectii financiare_V,Ch act'!P90-'Proiectii financiare_V,Ch act'!P24</f>
        <v>0</v>
      </c>
      <c r="Q18" s="201">
        <f>'Proiectii financiare_V,Ch act'!Q90-'Proiectii financiare_V,Ch act'!Q24</f>
        <v>0</v>
      </c>
      <c r="R18" s="109"/>
    </row>
    <row r="19" spans="1:18" s="52" customFormat="1" ht="24" x14ac:dyDescent="0.2">
      <c r="A19" s="160" t="s">
        <v>197</v>
      </c>
      <c r="B19" s="59">
        <f t="shared" si="2"/>
        <v>0</v>
      </c>
      <c r="C19" s="532"/>
      <c r="D19" s="201">
        <f>'Proiectii financiare_V,Ch act'!D91-'Proiectii financiare_V,Ch act'!D25</f>
        <v>0</v>
      </c>
      <c r="E19" s="201">
        <f>'Proiectii financiare_V,Ch act'!E91-'Proiectii financiare_V,Ch act'!E25</f>
        <v>0</v>
      </c>
      <c r="F19" s="201">
        <f>'Proiectii financiare_V,Ch act'!F91-'Proiectii financiare_V,Ch act'!F25</f>
        <v>0</v>
      </c>
      <c r="G19" s="201">
        <f>'Proiectii financiare_V,Ch act'!G91-'Proiectii financiare_V,Ch act'!G25</f>
        <v>0</v>
      </c>
      <c r="H19" s="201">
        <f>'Proiectii financiare_V,Ch act'!H91-'Proiectii financiare_V,Ch act'!H25</f>
        <v>0</v>
      </c>
      <c r="I19" s="201">
        <f>'Proiectii financiare_V,Ch act'!I91-'Proiectii financiare_V,Ch act'!I25</f>
        <v>0</v>
      </c>
      <c r="J19" s="201">
        <f>'Proiectii financiare_V,Ch act'!J91-'Proiectii financiare_V,Ch act'!J25</f>
        <v>0</v>
      </c>
      <c r="K19" s="201">
        <f>'Proiectii financiare_V,Ch act'!K91-'Proiectii financiare_V,Ch act'!K25</f>
        <v>0</v>
      </c>
      <c r="L19" s="201">
        <f>'Proiectii financiare_V,Ch act'!L91-'Proiectii financiare_V,Ch act'!L25</f>
        <v>0</v>
      </c>
      <c r="M19" s="201">
        <f>'Proiectii financiare_V,Ch act'!M91-'Proiectii financiare_V,Ch act'!M25</f>
        <v>0</v>
      </c>
      <c r="N19" s="201">
        <f>'Proiectii financiare_V,Ch act'!N91-'Proiectii financiare_V,Ch act'!N25</f>
        <v>0</v>
      </c>
      <c r="O19" s="201">
        <f>'Proiectii financiare_V,Ch act'!O91-'Proiectii financiare_V,Ch act'!O25</f>
        <v>0</v>
      </c>
      <c r="P19" s="201">
        <f>'Proiectii financiare_V,Ch act'!P91-'Proiectii financiare_V,Ch act'!P25</f>
        <v>0</v>
      </c>
      <c r="Q19" s="201">
        <f>'Proiectii financiare_V,Ch act'!Q91-'Proiectii financiare_V,Ch act'!Q25</f>
        <v>0</v>
      </c>
      <c r="R19" s="109"/>
    </row>
    <row r="20" spans="1:18" s="167" customFormat="1" ht="29.25" customHeight="1" x14ac:dyDescent="0.25">
      <c r="A20" s="170" t="s">
        <v>137</v>
      </c>
      <c r="B20" s="59">
        <f t="shared" si="2"/>
        <v>0</v>
      </c>
      <c r="C20" s="532"/>
      <c r="D20" s="171">
        <f t="shared" ref="D20:Q20" si="3">SUM(D8:D19)</f>
        <v>0</v>
      </c>
      <c r="E20" s="171">
        <f t="shared" si="3"/>
        <v>0</v>
      </c>
      <c r="F20" s="171">
        <f t="shared" si="3"/>
        <v>0</v>
      </c>
      <c r="G20" s="171">
        <f t="shared" si="3"/>
        <v>0</v>
      </c>
      <c r="H20" s="171">
        <f t="shared" si="3"/>
        <v>0</v>
      </c>
      <c r="I20" s="171">
        <f t="shared" si="3"/>
        <v>0</v>
      </c>
      <c r="J20" s="171">
        <f t="shared" si="3"/>
        <v>0</v>
      </c>
      <c r="K20" s="171">
        <f t="shared" si="3"/>
        <v>0</v>
      </c>
      <c r="L20" s="171">
        <f t="shared" si="3"/>
        <v>0</v>
      </c>
      <c r="M20" s="171">
        <f t="shared" si="3"/>
        <v>0</v>
      </c>
      <c r="N20" s="171">
        <f t="shared" si="3"/>
        <v>0</v>
      </c>
      <c r="O20" s="171">
        <f t="shared" si="3"/>
        <v>0</v>
      </c>
      <c r="P20" s="171">
        <f t="shared" si="3"/>
        <v>0</v>
      </c>
      <c r="Q20" s="171">
        <f t="shared" si="3"/>
        <v>0</v>
      </c>
      <c r="R20" s="202"/>
    </row>
    <row r="21" spans="1:18" s="167" customFormat="1" ht="25.5" customHeight="1" x14ac:dyDescent="0.25">
      <c r="A21" s="170" t="s">
        <v>138</v>
      </c>
      <c r="B21" s="171"/>
      <c r="C21" s="532"/>
      <c r="D21" s="171"/>
      <c r="E21" s="171"/>
      <c r="F21" s="171"/>
      <c r="G21" s="171"/>
      <c r="H21" s="171"/>
      <c r="I21" s="171"/>
      <c r="J21" s="171"/>
      <c r="K21" s="171"/>
      <c r="L21" s="171"/>
      <c r="M21" s="171"/>
      <c r="N21" s="171"/>
      <c r="O21" s="171"/>
      <c r="P21" s="171"/>
      <c r="Q21" s="171"/>
      <c r="R21" s="202"/>
    </row>
    <row r="22" spans="1:18" s="61" customFormat="1" ht="14.25" customHeight="1" x14ac:dyDescent="0.2">
      <c r="A22" s="150" t="s">
        <v>139</v>
      </c>
      <c r="B22" s="59">
        <f t="shared" ref="B22:B40" si="4">SUM(D22:Q22)</f>
        <v>0</v>
      </c>
      <c r="C22" s="532"/>
      <c r="D22" s="102">
        <f>'Proiectii financiare_V,Ch act'!D94-'Proiectii financiare_V,Ch act'!D28</f>
        <v>0</v>
      </c>
      <c r="E22" s="102">
        <f>'Proiectii financiare_V,Ch act'!E94-'Proiectii financiare_V,Ch act'!E28</f>
        <v>0</v>
      </c>
      <c r="F22" s="102">
        <f>'Proiectii financiare_V,Ch act'!F94-'Proiectii financiare_V,Ch act'!F28</f>
        <v>0</v>
      </c>
      <c r="G22" s="102">
        <f>'Proiectii financiare_V,Ch act'!G94-'Proiectii financiare_V,Ch act'!G28</f>
        <v>0</v>
      </c>
      <c r="H22" s="102">
        <f>'Proiectii financiare_V,Ch act'!H94-'Proiectii financiare_V,Ch act'!H28</f>
        <v>0</v>
      </c>
      <c r="I22" s="102">
        <f>'Proiectii financiare_V,Ch act'!I94-'Proiectii financiare_V,Ch act'!I28</f>
        <v>0</v>
      </c>
      <c r="J22" s="102">
        <f>'Proiectii financiare_V,Ch act'!J94-'Proiectii financiare_V,Ch act'!J28</f>
        <v>0</v>
      </c>
      <c r="K22" s="102">
        <f>'Proiectii financiare_V,Ch act'!K94-'Proiectii financiare_V,Ch act'!K28</f>
        <v>0</v>
      </c>
      <c r="L22" s="102">
        <f>'Proiectii financiare_V,Ch act'!L94-'Proiectii financiare_V,Ch act'!L28</f>
        <v>0</v>
      </c>
      <c r="M22" s="102">
        <f>'Proiectii financiare_V,Ch act'!M94-'Proiectii financiare_V,Ch act'!M28</f>
        <v>0</v>
      </c>
      <c r="N22" s="102">
        <f>'Proiectii financiare_V,Ch act'!N94-'Proiectii financiare_V,Ch act'!N28</f>
        <v>0</v>
      </c>
      <c r="O22" s="102">
        <f>'Proiectii financiare_V,Ch act'!O94-'Proiectii financiare_V,Ch act'!O28</f>
        <v>0</v>
      </c>
      <c r="P22" s="102">
        <f>'Proiectii financiare_V,Ch act'!P94-'Proiectii financiare_V,Ch act'!P28</f>
        <v>0</v>
      </c>
      <c r="Q22" s="102">
        <f>'Proiectii financiare_V,Ch act'!Q94-'Proiectii financiare_V,Ch act'!Q28</f>
        <v>0</v>
      </c>
      <c r="R22" s="91"/>
    </row>
    <row r="23" spans="1:18" s="204" customFormat="1" ht="14.25" customHeight="1" x14ac:dyDescent="0.2">
      <c r="A23" s="150" t="s">
        <v>328</v>
      </c>
      <c r="B23" s="59">
        <f t="shared" si="4"/>
        <v>0</v>
      </c>
      <c r="C23" s="532"/>
      <c r="D23" s="102">
        <f>'Proiectii financiare_V,Ch act'!D99-'Proiectii financiare_V,Ch act'!D33</f>
        <v>0</v>
      </c>
      <c r="E23" s="102">
        <f>'Proiectii financiare_V,Ch act'!E99-'Proiectii financiare_V,Ch act'!E33</f>
        <v>0</v>
      </c>
      <c r="F23" s="102">
        <f>'Proiectii financiare_V,Ch act'!F99-'Proiectii financiare_V,Ch act'!F33</f>
        <v>0</v>
      </c>
      <c r="G23" s="102">
        <f>'Proiectii financiare_V,Ch act'!G99-'Proiectii financiare_V,Ch act'!G33</f>
        <v>0</v>
      </c>
      <c r="H23" s="102">
        <f>'Proiectii financiare_V,Ch act'!H99-'Proiectii financiare_V,Ch act'!H33</f>
        <v>0</v>
      </c>
      <c r="I23" s="102">
        <f>'Proiectii financiare_V,Ch act'!I99-'Proiectii financiare_V,Ch act'!I33</f>
        <v>0</v>
      </c>
      <c r="J23" s="102">
        <f>'Proiectii financiare_V,Ch act'!J99-'Proiectii financiare_V,Ch act'!J33</f>
        <v>0</v>
      </c>
      <c r="K23" s="102">
        <f>'Proiectii financiare_V,Ch act'!K99-'Proiectii financiare_V,Ch act'!K33</f>
        <v>0</v>
      </c>
      <c r="L23" s="102">
        <f>'Proiectii financiare_V,Ch act'!L99-'Proiectii financiare_V,Ch act'!L33</f>
        <v>0</v>
      </c>
      <c r="M23" s="102">
        <f>'Proiectii financiare_V,Ch act'!M99-'Proiectii financiare_V,Ch act'!M33</f>
        <v>0</v>
      </c>
      <c r="N23" s="102">
        <f>'Proiectii financiare_V,Ch act'!N99-'Proiectii financiare_V,Ch act'!N33</f>
        <v>0</v>
      </c>
      <c r="O23" s="102">
        <f>'Proiectii financiare_V,Ch act'!O99-'Proiectii financiare_V,Ch act'!O33</f>
        <v>0</v>
      </c>
      <c r="P23" s="102">
        <f>'Proiectii financiare_V,Ch act'!P99-'Proiectii financiare_V,Ch act'!P33</f>
        <v>0</v>
      </c>
      <c r="Q23" s="102">
        <f>'Proiectii financiare_V,Ch act'!Q99-'Proiectii financiare_V,Ch act'!Q33</f>
        <v>0</v>
      </c>
      <c r="R23" s="203"/>
    </row>
    <row r="24" spans="1:18" s="204" customFormat="1" ht="29.25" customHeight="1" x14ac:dyDescent="0.2">
      <c r="A24" s="150" t="s">
        <v>145</v>
      </c>
      <c r="B24" s="102">
        <f t="shared" si="4"/>
        <v>0</v>
      </c>
      <c r="C24" s="532"/>
      <c r="D24" s="102">
        <f>'Proiectii financiare_V,Ch act'!D102-'Proiectii financiare_V,Ch act'!D36</f>
        <v>0</v>
      </c>
      <c r="E24" s="102">
        <f>'Proiectii financiare_V,Ch act'!E102-'Proiectii financiare_V,Ch act'!E36</f>
        <v>0</v>
      </c>
      <c r="F24" s="102">
        <f>'Proiectii financiare_V,Ch act'!F102-'Proiectii financiare_V,Ch act'!F36</f>
        <v>0</v>
      </c>
      <c r="G24" s="102">
        <f>'Proiectii financiare_V,Ch act'!G102-'Proiectii financiare_V,Ch act'!G36</f>
        <v>0</v>
      </c>
      <c r="H24" s="102">
        <f>'Proiectii financiare_V,Ch act'!H102-'Proiectii financiare_V,Ch act'!H36</f>
        <v>0</v>
      </c>
      <c r="I24" s="102">
        <f>'Proiectii financiare_V,Ch act'!I102-'Proiectii financiare_V,Ch act'!I36</f>
        <v>0</v>
      </c>
      <c r="J24" s="102">
        <f>'Proiectii financiare_V,Ch act'!J102-'Proiectii financiare_V,Ch act'!J36</f>
        <v>0</v>
      </c>
      <c r="K24" s="102">
        <f>'Proiectii financiare_V,Ch act'!K102-'Proiectii financiare_V,Ch act'!K36</f>
        <v>0</v>
      </c>
      <c r="L24" s="102">
        <f>'Proiectii financiare_V,Ch act'!L102-'Proiectii financiare_V,Ch act'!L36</f>
        <v>0</v>
      </c>
      <c r="M24" s="102">
        <f>'Proiectii financiare_V,Ch act'!M102-'Proiectii financiare_V,Ch act'!M36</f>
        <v>0</v>
      </c>
      <c r="N24" s="102">
        <f>'Proiectii financiare_V,Ch act'!N102-'Proiectii financiare_V,Ch act'!N36</f>
        <v>0</v>
      </c>
      <c r="O24" s="102">
        <f>'Proiectii financiare_V,Ch act'!O102-'Proiectii financiare_V,Ch act'!O36</f>
        <v>0</v>
      </c>
      <c r="P24" s="102">
        <f>'Proiectii financiare_V,Ch act'!P102-'Proiectii financiare_V,Ch act'!P36</f>
        <v>0</v>
      </c>
      <c r="Q24" s="102">
        <f>'Proiectii financiare_V,Ch act'!Q102-'Proiectii financiare_V,Ch act'!Q36</f>
        <v>0</v>
      </c>
      <c r="R24" s="203"/>
    </row>
    <row r="25" spans="1:18" s="204" customFormat="1" ht="17.25" customHeight="1" x14ac:dyDescent="0.2">
      <c r="A25" s="150" t="s">
        <v>146</v>
      </c>
      <c r="B25" s="102">
        <f t="shared" si="4"/>
        <v>0</v>
      </c>
      <c r="C25" s="532"/>
      <c r="D25" s="102">
        <f>'Proiectii financiare_V,Ch act'!D103-'Proiectii financiare_V,Ch act'!D37</f>
        <v>0</v>
      </c>
      <c r="E25" s="102">
        <f>'Proiectii financiare_V,Ch act'!E103-'Proiectii financiare_V,Ch act'!E37</f>
        <v>0</v>
      </c>
      <c r="F25" s="102">
        <f>'Proiectii financiare_V,Ch act'!F103-'Proiectii financiare_V,Ch act'!F37</f>
        <v>0</v>
      </c>
      <c r="G25" s="102">
        <f>'Proiectii financiare_V,Ch act'!G103-'Proiectii financiare_V,Ch act'!G37</f>
        <v>0</v>
      </c>
      <c r="H25" s="102">
        <f>'Proiectii financiare_V,Ch act'!H103-'Proiectii financiare_V,Ch act'!H37</f>
        <v>0</v>
      </c>
      <c r="I25" s="102">
        <f>'Proiectii financiare_V,Ch act'!I103-'Proiectii financiare_V,Ch act'!I37</f>
        <v>0</v>
      </c>
      <c r="J25" s="102">
        <f>'Proiectii financiare_V,Ch act'!J103-'Proiectii financiare_V,Ch act'!J37</f>
        <v>0</v>
      </c>
      <c r="K25" s="102">
        <f>'Proiectii financiare_V,Ch act'!K103-'Proiectii financiare_V,Ch act'!K37</f>
        <v>0</v>
      </c>
      <c r="L25" s="102">
        <f>'Proiectii financiare_V,Ch act'!L103-'Proiectii financiare_V,Ch act'!L37</f>
        <v>0</v>
      </c>
      <c r="M25" s="102">
        <f>'Proiectii financiare_V,Ch act'!M103-'Proiectii financiare_V,Ch act'!M37</f>
        <v>0</v>
      </c>
      <c r="N25" s="102">
        <f>'Proiectii financiare_V,Ch act'!N103-'Proiectii financiare_V,Ch act'!N37</f>
        <v>0</v>
      </c>
      <c r="O25" s="102">
        <f>'Proiectii financiare_V,Ch act'!O103-'Proiectii financiare_V,Ch act'!O37</f>
        <v>0</v>
      </c>
      <c r="P25" s="102">
        <f>'Proiectii financiare_V,Ch act'!P103-'Proiectii financiare_V,Ch act'!P37</f>
        <v>0</v>
      </c>
      <c r="Q25" s="102">
        <f>'Proiectii financiare_V,Ch act'!Q103-'Proiectii financiare_V,Ch act'!Q37</f>
        <v>0</v>
      </c>
      <c r="R25" s="203"/>
    </row>
    <row r="26" spans="1:18" s="204" customFormat="1" ht="17.25" customHeight="1" x14ac:dyDescent="0.2">
      <c r="A26" s="150" t="s">
        <v>149</v>
      </c>
      <c r="B26" s="102">
        <f t="shared" si="4"/>
        <v>0</v>
      </c>
      <c r="C26" s="532"/>
      <c r="D26" s="102">
        <f>'Proiectii financiare_V,Ch act'!D106-'Proiectii financiare_V,Ch act'!D40</f>
        <v>0</v>
      </c>
      <c r="E26" s="102">
        <f>'Proiectii financiare_V,Ch act'!E106-'Proiectii financiare_V,Ch act'!E40</f>
        <v>0</v>
      </c>
      <c r="F26" s="102">
        <f>'Proiectii financiare_V,Ch act'!F106-'Proiectii financiare_V,Ch act'!F40</f>
        <v>0</v>
      </c>
      <c r="G26" s="102">
        <f>'Proiectii financiare_V,Ch act'!G106-'Proiectii financiare_V,Ch act'!G40</f>
        <v>0</v>
      </c>
      <c r="H26" s="102">
        <f>'Proiectii financiare_V,Ch act'!H106-'Proiectii financiare_V,Ch act'!H40</f>
        <v>0</v>
      </c>
      <c r="I26" s="102">
        <f>'Proiectii financiare_V,Ch act'!I106-'Proiectii financiare_V,Ch act'!I40</f>
        <v>0</v>
      </c>
      <c r="J26" s="102">
        <f>'Proiectii financiare_V,Ch act'!J106-'Proiectii financiare_V,Ch act'!J40</f>
        <v>0</v>
      </c>
      <c r="K26" s="102">
        <f>'Proiectii financiare_V,Ch act'!K106-'Proiectii financiare_V,Ch act'!K40</f>
        <v>0</v>
      </c>
      <c r="L26" s="102">
        <f>'Proiectii financiare_V,Ch act'!L106-'Proiectii financiare_V,Ch act'!L40</f>
        <v>0</v>
      </c>
      <c r="M26" s="102">
        <f>'Proiectii financiare_V,Ch act'!M106-'Proiectii financiare_V,Ch act'!M40</f>
        <v>0</v>
      </c>
      <c r="N26" s="102">
        <f>'Proiectii financiare_V,Ch act'!N106-'Proiectii financiare_V,Ch act'!N40</f>
        <v>0</v>
      </c>
      <c r="O26" s="102">
        <f>'Proiectii financiare_V,Ch act'!O106-'Proiectii financiare_V,Ch act'!O40</f>
        <v>0</v>
      </c>
      <c r="P26" s="102">
        <f>'Proiectii financiare_V,Ch act'!P106-'Proiectii financiare_V,Ch act'!P40</f>
        <v>0</v>
      </c>
      <c r="Q26" s="102">
        <f>'Proiectii financiare_V,Ch act'!Q106-'Proiectii financiare_V,Ch act'!Q40</f>
        <v>0</v>
      </c>
      <c r="R26" s="203"/>
    </row>
    <row r="27" spans="1:18" s="204" customFormat="1" ht="17.25" customHeight="1" x14ac:dyDescent="0.2">
      <c r="A27" s="150" t="s">
        <v>150</v>
      </c>
      <c r="B27" s="102">
        <f t="shared" si="4"/>
        <v>0</v>
      </c>
      <c r="C27" s="532"/>
      <c r="D27" s="102">
        <f>'Proiectii financiare_V,Ch act'!D109-'Proiectii financiare_V,Ch act'!D43</f>
        <v>0</v>
      </c>
      <c r="E27" s="102">
        <f>'Proiectii financiare_V,Ch act'!E109-'Proiectii financiare_V,Ch act'!E43</f>
        <v>0</v>
      </c>
      <c r="F27" s="102">
        <f>'Proiectii financiare_V,Ch act'!F109-'Proiectii financiare_V,Ch act'!F43</f>
        <v>0</v>
      </c>
      <c r="G27" s="102">
        <f>'Proiectii financiare_V,Ch act'!G109-'Proiectii financiare_V,Ch act'!G43</f>
        <v>0</v>
      </c>
      <c r="H27" s="102">
        <f>'Proiectii financiare_V,Ch act'!H109-'Proiectii financiare_V,Ch act'!H43</f>
        <v>0</v>
      </c>
      <c r="I27" s="102">
        <f>'Proiectii financiare_V,Ch act'!I109-'Proiectii financiare_V,Ch act'!I43</f>
        <v>0</v>
      </c>
      <c r="J27" s="102">
        <f>'Proiectii financiare_V,Ch act'!J109-'Proiectii financiare_V,Ch act'!J43</f>
        <v>0</v>
      </c>
      <c r="K27" s="102">
        <f>'Proiectii financiare_V,Ch act'!K109-'Proiectii financiare_V,Ch act'!K43</f>
        <v>0</v>
      </c>
      <c r="L27" s="102">
        <f>'Proiectii financiare_V,Ch act'!L109-'Proiectii financiare_V,Ch act'!L43</f>
        <v>0</v>
      </c>
      <c r="M27" s="102">
        <f>'Proiectii financiare_V,Ch act'!M109-'Proiectii financiare_V,Ch act'!M43</f>
        <v>0</v>
      </c>
      <c r="N27" s="102">
        <f>'Proiectii financiare_V,Ch act'!N109-'Proiectii financiare_V,Ch act'!N43</f>
        <v>0</v>
      </c>
      <c r="O27" s="102">
        <f>'Proiectii financiare_V,Ch act'!O109-'Proiectii financiare_V,Ch act'!O43</f>
        <v>0</v>
      </c>
      <c r="P27" s="102">
        <f>'Proiectii financiare_V,Ch act'!P109-'Proiectii financiare_V,Ch act'!P43</f>
        <v>0</v>
      </c>
      <c r="Q27" s="102">
        <f>'Proiectii financiare_V,Ch act'!Q109-'Proiectii financiare_V,Ch act'!Q43</f>
        <v>0</v>
      </c>
      <c r="R27" s="203"/>
    </row>
    <row r="28" spans="1:18" s="204" customFormat="1" ht="17.25" customHeight="1" x14ac:dyDescent="0.2">
      <c r="A28" s="150" t="s">
        <v>151</v>
      </c>
      <c r="B28" s="102">
        <f t="shared" si="4"/>
        <v>0</v>
      </c>
      <c r="C28" s="532"/>
      <c r="D28" s="102">
        <f>'Proiectii financiare_V,Ch act'!D112-'Proiectii financiare_V,Ch act'!D46</f>
        <v>0</v>
      </c>
      <c r="E28" s="102">
        <f>'Proiectii financiare_V,Ch act'!E112-'Proiectii financiare_V,Ch act'!E46</f>
        <v>0</v>
      </c>
      <c r="F28" s="102">
        <f>'Proiectii financiare_V,Ch act'!F112-'Proiectii financiare_V,Ch act'!F46</f>
        <v>0</v>
      </c>
      <c r="G28" s="102">
        <f>'Proiectii financiare_V,Ch act'!G112-'Proiectii financiare_V,Ch act'!G46</f>
        <v>0</v>
      </c>
      <c r="H28" s="102">
        <f>'Proiectii financiare_V,Ch act'!H112-'Proiectii financiare_V,Ch act'!H46</f>
        <v>0</v>
      </c>
      <c r="I28" s="102">
        <f>'Proiectii financiare_V,Ch act'!I112-'Proiectii financiare_V,Ch act'!I46</f>
        <v>0</v>
      </c>
      <c r="J28" s="102">
        <f>'Proiectii financiare_V,Ch act'!J112-'Proiectii financiare_V,Ch act'!J46</f>
        <v>0</v>
      </c>
      <c r="K28" s="102">
        <f>'Proiectii financiare_V,Ch act'!K112-'Proiectii financiare_V,Ch act'!K46</f>
        <v>0</v>
      </c>
      <c r="L28" s="102">
        <f>'Proiectii financiare_V,Ch act'!L112-'Proiectii financiare_V,Ch act'!L46</f>
        <v>0</v>
      </c>
      <c r="M28" s="102">
        <f>'Proiectii financiare_V,Ch act'!M112-'Proiectii financiare_V,Ch act'!M46</f>
        <v>0</v>
      </c>
      <c r="N28" s="102">
        <f>'Proiectii financiare_V,Ch act'!N112-'Proiectii financiare_V,Ch act'!N46</f>
        <v>0</v>
      </c>
      <c r="O28" s="102">
        <f>'Proiectii financiare_V,Ch act'!O112-'Proiectii financiare_V,Ch act'!O46</f>
        <v>0</v>
      </c>
      <c r="P28" s="102">
        <f>'Proiectii financiare_V,Ch act'!P112-'Proiectii financiare_V,Ch act'!P46</f>
        <v>0</v>
      </c>
      <c r="Q28" s="102">
        <f>'Proiectii financiare_V,Ch act'!Q112-'Proiectii financiare_V,Ch act'!Q46</f>
        <v>0</v>
      </c>
      <c r="R28" s="203"/>
    </row>
    <row r="29" spans="1:18" s="167" customFormat="1" ht="17.25" customHeight="1" x14ac:dyDescent="0.2">
      <c r="A29" s="169" t="s">
        <v>152</v>
      </c>
      <c r="B29" s="102">
        <f t="shared" si="4"/>
        <v>0</v>
      </c>
      <c r="C29" s="532"/>
      <c r="D29" s="59">
        <f t="shared" ref="D29:Q29" si="5">SUM(D22:D28)</f>
        <v>0</v>
      </c>
      <c r="E29" s="59">
        <f t="shared" si="5"/>
        <v>0</v>
      </c>
      <c r="F29" s="59">
        <f t="shared" si="5"/>
        <v>0</v>
      </c>
      <c r="G29" s="59">
        <f t="shared" si="5"/>
        <v>0</v>
      </c>
      <c r="H29" s="59">
        <f t="shared" si="5"/>
        <v>0</v>
      </c>
      <c r="I29" s="59">
        <f t="shared" si="5"/>
        <v>0</v>
      </c>
      <c r="J29" s="59">
        <f t="shared" si="5"/>
        <v>0</v>
      </c>
      <c r="K29" s="59">
        <f t="shared" si="5"/>
        <v>0</v>
      </c>
      <c r="L29" s="59">
        <f t="shared" si="5"/>
        <v>0</v>
      </c>
      <c r="M29" s="59">
        <f t="shared" si="5"/>
        <v>0</v>
      </c>
      <c r="N29" s="59">
        <f t="shared" si="5"/>
        <v>0</v>
      </c>
      <c r="O29" s="59">
        <f t="shared" si="5"/>
        <v>0</v>
      </c>
      <c r="P29" s="59">
        <f t="shared" si="5"/>
        <v>0</v>
      </c>
      <c r="Q29" s="59">
        <f t="shared" si="5"/>
        <v>0</v>
      </c>
      <c r="R29" s="202"/>
    </row>
    <row r="30" spans="1:18" s="204" customFormat="1" ht="17.25" customHeight="1" x14ac:dyDescent="0.2">
      <c r="A30" s="150" t="s">
        <v>153</v>
      </c>
      <c r="B30" s="102">
        <f t="shared" si="4"/>
        <v>0</v>
      </c>
      <c r="C30" s="532"/>
      <c r="D30" s="102">
        <f>'Proiectii financiare_V,Ch act'!D116-'Proiectii financiare_V,Ch act'!D50</f>
        <v>0</v>
      </c>
      <c r="E30" s="102">
        <f>'Proiectii financiare_V,Ch act'!E116-'Proiectii financiare_V,Ch act'!E50</f>
        <v>0</v>
      </c>
      <c r="F30" s="102">
        <f>'Proiectii financiare_V,Ch act'!F116-'Proiectii financiare_V,Ch act'!F50</f>
        <v>0</v>
      </c>
      <c r="G30" s="102">
        <f>'Proiectii financiare_V,Ch act'!G116-'Proiectii financiare_V,Ch act'!G50</f>
        <v>0</v>
      </c>
      <c r="H30" s="102">
        <f>'Proiectii financiare_V,Ch act'!H116-'Proiectii financiare_V,Ch act'!H50</f>
        <v>0</v>
      </c>
      <c r="I30" s="102">
        <f>'Proiectii financiare_V,Ch act'!I116-'Proiectii financiare_V,Ch act'!I50</f>
        <v>0</v>
      </c>
      <c r="J30" s="102">
        <f>'Proiectii financiare_V,Ch act'!J116-'Proiectii financiare_V,Ch act'!J50</f>
        <v>0</v>
      </c>
      <c r="K30" s="102">
        <f>'Proiectii financiare_V,Ch act'!K116-'Proiectii financiare_V,Ch act'!K50</f>
        <v>0</v>
      </c>
      <c r="L30" s="102">
        <f>'Proiectii financiare_V,Ch act'!L116-'Proiectii financiare_V,Ch act'!L50</f>
        <v>0</v>
      </c>
      <c r="M30" s="102">
        <f>'Proiectii financiare_V,Ch act'!M116-'Proiectii financiare_V,Ch act'!M50</f>
        <v>0</v>
      </c>
      <c r="N30" s="102">
        <f>'Proiectii financiare_V,Ch act'!N116-'Proiectii financiare_V,Ch act'!N50</f>
        <v>0</v>
      </c>
      <c r="O30" s="102">
        <f>'Proiectii financiare_V,Ch act'!O116-'Proiectii financiare_V,Ch act'!O50</f>
        <v>0</v>
      </c>
      <c r="P30" s="102">
        <f>'Proiectii financiare_V,Ch act'!P116-'Proiectii financiare_V,Ch act'!P50</f>
        <v>0</v>
      </c>
      <c r="Q30" s="102">
        <f>'Proiectii financiare_V,Ch act'!Q116-'Proiectii financiare_V,Ch act'!Q50</f>
        <v>0</v>
      </c>
      <c r="R30" s="203"/>
    </row>
    <row r="31" spans="1:18" s="204" customFormat="1" ht="17.25" customHeight="1" x14ac:dyDescent="0.2">
      <c r="A31" s="150" t="s">
        <v>198</v>
      </c>
      <c r="B31" s="102">
        <f t="shared" si="4"/>
        <v>0</v>
      </c>
      <c r="C31" s="532"/>
      <c r="D31" s="102">
        <f>'Proiectii financiare_V,Ch act'!D120-'Proiectii financiare_V,Ch act'!D54</f>
        <v>0</v>
      </c>
      <c r="E31" s="102">
        <f>'Proiectii financiare_V,Ch act'!E120-'Proiectii financiare_V,Ch act'!E54</f>
        <v>0</v>
      </c>
      <c r="F31" s="102">
        <f>'Proiectii financiare_V,Ch act'!F120-'Proiectii financiare_V,Ch act'!F54</f>
        <v>0</v>
      </c>
      <c r="G31" s="102">
        <f>'Proiectii financiare_V,Ch act'!G120-'Proiectii financiare_V,Ch act'!G54</f>
        <v>0</v>
      </c>
      <c r="H31" s="102">
        <f>'Proiectii financiare_V,Ch act'!H120-'Proiectii financiare_V,Ch act'!H54</f>
        <v>0</v>
      </c>
      <c r="I31" s="102">
        <f>'Proiectii financiare_V,Ch act'!I120-'Proiectii financiare_V,Ch act'!I54</f>
        <v>0</v>
      </c>
      <c r="J31" s="102">
        <f>'Proiectii financiare_V,Ch act'!J120-'Proiectii financiare_V,Ch act'!J54</f>
        <v>0</v>
      </c>
      <c r="K31" s="102">
        <f>'Proiectii financiare_V,Ch act'!K120-'Proiectii financiare_V,Ch act'!K54</f>
        <v>0</v>
      </c>
      <c r="L31" s="102">
        <f>'Proiectii financiare_V,Ch act'!L120-'Proiectii financiare_V,Ch act'!L54</f>
        <v>0</v>
      </c>
      <c r="M31" s="102">
        <f>'Proiectii financiare_V,Ch act'!M120-'Proiectii financiare_V,Ch act'!M54</f>
        <v>0</v>
      </c>
      <c r="N31" s="102">
        <f>'Proiectii financiare_V,Ch act'!N120-'Proiectii financiare_V,Ch act'!N54</f>
        <v>0</v>
      </c>
      <c r="O31" s="102">
        <f>'Proiectii financiare_V,Ch act'!O120-'Proiectii financiare_V,Ch act'!O54</f>
        <v>0</v>
      </c>
      <c r="P31" s="102">
        <f>'Proiectii financiare_V,Ch act'!P120-'Proiectii financiare_V,Ch act'!P54</f>
        <v>0</v>
      </c>
      <c r="Q31" s="102">
        <f>'Proiectii financiare_V,Ch act'!Q120-'Proiectii financiare_V,Ch act'!Q54</f>
        <v>0</v>
      </c>
      <c r="R31" s="203"/>
    </row>
    <row r="32" spans="1:18" s="167" customFormat="1" ht="17.25" customHeight="1" x14ac:dyDescent="0.2">
      <c r="A32" s="169" t="s">
        <v>158</v>
      </c>
      <c r="B32" s="102">
        <f t="shared" si="4"/>
        <v>0</v>
      </c>
      <c r="C32" s="532"/>
      <c r="D32" s="59">
        <f t="shared" ref="D32:Q32" si="6">D30+D31</f>
        <v>0</v>
      </c>
      <c r="E32" s="59">
        <f t="shared" si="6"/>
        <v>0</v>
      </c>
      <c r="F32" s="59">
        <f t="shared" si="6"/>
        <v>0</v>
      </c>
      <c r="G32" s="59">
        <f t="shared" si="6"/>
        <v>0</v>
      </c>
      <c r="H32" s="59">
        <f t="shared" si="6"/>
        <v>0</v>
      </c>
      <c r="I32" s="59">
        <f t="shared" si="6"/>
        <v>0</v>
      </c>
      <c r="J32" s="59">
        <f t="shared" si="6"/>
        <v>0</v>
      </c>
      <c r="K32" s="59">
        <f t="shared" si="6"/>
        <v>0</v>
      </c>
      <c r="L32" s="59">
        <f t="shared" si="6"/>
        <v>0</v>
      </c>
      <c r="M32" s="59">
        <f t="shared" si="6"/>
        <v>0</v>
      </c>
      <c r="N32" s="59">
        <f t="shared" si="6"/>
        <v>0</v>
      </c>
      <c r="O32" s="59">
        <f t="shared" si="6"/>
        <v>0</v>
      </c>
      <c r="P32" s="59">
        <f t="shared" si="6"/>
        <v>0</v>
      </c>
      <c r="Q32" s="59">
        <f t="shared" si="6"/>
        <v>0</v>
      </c>
      <c r="R32" s="202"/>
    </row>
    <row r="33" spans="1:18" s="204" customFormat="1" ht="18" customHeight="1" x14ac:dyDescent="0.2">
      <c r="A33" s="150" t="s">
        <v>159</v>
      </c>
      <c r="B33" s="102">
        <f t="shared" si="4"/>
        <v>0</v>
      </c>
      <c r="C33" s="532"/>
      <c r="D33" s="102">
        <f>'Proiectii financiare_V,Ch act'!D122-'Proiectii financiare_V,Ch act'!D56</f>
        <v>0</v>
      </c>
      <c r="E33" s="102">
        <f>'Proiectii financiare_V,Ch act'!E122-'Proiectii financiare_V,Ch act'!E56</f>
        <v>0</v>
      </c>
      <c r="F33" s="102">
        <f>'Proiectii financiare_V,Ch act'!F122-'Proiectii financiare_V,Ch act'!F56</f>
        <v>0</v>
      </c>
      <c r="G33" s="102">
        <f>'Proiectii financiare_V,Ch act'!G122-'Proiectii financiare_V,Ch act'!G56</f>
        <v>0</v>
      </c>
      <c r="H33" s="102">
        <f>'Proiectii financiare_V,Ch act'!H122-'Proiectii financiare_V,Ch act'!H56</f>
        <v>0</v>
      </c>
      <c r="I33" s="102">
        <f>'Proiectii financiare_V,Ch act'!I122-'Proiectii financiare_V,Ch act'!I56</f>
        <v>0</v>
      </c>
      <c r="J33" s="102">
        <f>'Proiectii financiare_V,Ch act'!J122-'Proiectii financiare_V,Ch act'!J56</f>
        <v>0</v>
      </c>
      <c r="K33" s="102">
        <f>'Proiectii financiare_V,Ch act'!K122-'Proiectii financiare_V,Ch act'!K56</f>
        <v>0</v>
      </c>
      <c r="L33" s="102">
        <f>'Proiectii financiare_V,Ch act'!L122-'Proiectii financiare_V,Ch act'!L56</f>
        <v>0</v>
      </c>
      <c r="M33" s="102">
        <f>'Proiectii financiare_V,Ch act'!M122-'Proiectii financiare_V,Ch act'!M56</f>
        <v>0</v>
      </c>
      <c r="N33" s="102">
        <f>'Proiectii financiare_V,Ch act'!N122-'Proiectii financiare_V,Ch act'!N56</f>
        <v>0</v>
      </c>
      <c r="O33" s="102">
        <f>'Proiectii financiare_V,Ch act'!O122-'Proiectii financiare_V,Ch act'!O56</f>
        <v>0</v>
      </c>
      <c r="P33" s="102">
        <f>'Proiectii financiare_V,Ch act'!P122-'Proiectii financiare_V,Ch act'!P56</f>
        <v>0</v>
      </c>
      <c r="Q33" s="102">
        <f>'Proiectii financiare_V,Ch act'!Q122-'Proiectii financiare_V,Ch act'!Q56</f>
        <v>0</v>
      </c>
      <c r="R33" s="203"/>
    </row>
    <row r="34" spans="1:18" s="204" customFormat="1" ht="18" customHeight="1" x14ac:dyDescent="0.2">
      <c r="A34" s="150" t="s">
        <v>161</v>
      </c>
      <c r="B34" s="102">
        <f t="shared" si="4"/>
        <v>0</v>
      </c>
      <c r="C34" s="532"/>
      <c r="D34" s="102">
        <f>'Proiectii financiare_V,Ch act'!D125-'Proiectii financiare_V,Ch act'!D59</f>
        <v>0</v>
      </c>
      <c r="E34" s="102">
        <f>'Proiectii financiare_V,Ch act'!E125-'Proiectii financiare_V,Ch act'!E59</f>
        <v>0</v>
      </c>
      <c r="F34" s="102">
        <f>'Proiectii financiare_V,Ch act'!F125-'Proiectii financiare_V,Ch act'!F59</f>
        <v>0</v>
      </c>
      <c r="G34" s="102">
        <f>'Proiectii financiare_V,Ch act'!G125-'Proiectii financiare_V,Ch act'!G59</f>
        <v>0</v>
      </c>
      <c r="H34" s="102">
        <f>'Proiectii financiare_V,Ch act'!H125-'Proiectii financiare_V,Ch act'!H59</f>
        <v>0</v>
      </c>
      <c r="I34" s="102">
        <f>'Proiectii financiare_V,Ch act'!I125-'Proiectii financiare_V,Ch act'!I59</f>
        <v>0</v>
      </c>
      <c r="J34" s="102">
        <f>'Proiectii financiare_V,Ch act'!J125-'Proiectii financiare_V,Ch act'!J59</f>
        <v>0</v>
      </c>
      <c r="K34" s="102">
        <f>'Proiectii financiare_V,Ch act'!K125-'Proiectii financiare_V,Ch act'!K59</f>
        <v>0</v>
      </c>
      <c r="L34" s="102">
        <f>'Proiectii financiare_V,Ch act'!L125-'Proiectii financiare_V,Ch act'!L59</f>
        <v>0</v>
      </c>
      <c r="M34" s="102">
        <f>'Proiectii financiare_V,Ch act'!M125-'Proiectii financiare_V,Ch act'!M59</f>
        <v>0</v>
      </c>
      <c r="N34" s="102">
        <f>'Proiectii financiare_V,Ch act'!N125-'Proiectii financiare_V,Ch act'!N59</f>
        <v>0</v>
      </c>
      <c r="O34" s="102">
        <f>'Proiectii financiare_V,Ch act'!O125-'Proiectii financiare_V,Ch act'!O59</f>
        <v>0</v>
      </c>
      <c r="P34" s="102">
        <f>'Proiectii financiare_V,Ch act'!P125-'Proiectii financiare_V,Ch act'!P59</f>
        <v>0</v>
      </c>
      <c r="Q34" s="102">
        <f>'Proiectii financiare_V,Ch act'!Q125-'Proiectii financiare_V,Ch act'!Q59</f>
        <v>0</v>
      </c>
      <c r="R34" s="203"/>
    </row>
    <row r="35" spans="1:18" s="204" customFormat="1" ht="18" customHeight="1" x14ac:dyDescent="0.2">
      <c r="A35" s="150" t="s">
        <v>162</v>
      </c>
      <c r="B35" s="102">
        <f t="shared" si="4"/>
        <v>0</v>
      </c>
      <c r="C35" s="532"/>
      <c r="D35" s="102">
        <f>'Proiectii financiare_V,Ch act'!D126-'Proiectii financiare_V,Ch act'!D60</f>
        <v>0</v>
      </c>
      <c r="E35" s="102">
        <f>'Proiectii financiare_V,Ch act'!E126-'Proiectii financiare_V,Ch act'!E60</f>
        <v>0</v>
      </c>
      <c r="F35" s="102">
        <f>'Proiectii financiare_V,Ch act'!F126-'Proiectii financiare_V,Ch act'!F60</f>
        <v>0</v>
      </c>
      <c r="G35" s="102">
        <f>'Proiectii financiare_V,Ch act'!G126-'Proiectii financiare_V,Ch act'!G60</f>
        <v>0</v>
      </c>
      <c r="H35" s="102">
        <f>'Proiectii financiare_V,Ch act'!H126-'Proiectii financiare_V,Ch act'!H60</f>
        <v>0</v>
      </c>
      <c r="I35" s="102">
        <f>'Proiectii financiare_V,Ch act'!I126-'Proiectii financiare_V,Ch act'!I60</f>
        <v>0</v>
      </c>
      <c r="J35" s="102">
        <f>'Proiectii financiare_V,Ch act'!J126-'Proiectii financiare_V,Ch act'!J60</f>
        <v>0</v>
      </c>
      <c r="K35" s="102">
        <f>'Proiectii financiare_V,Ch act'!K126-'Proiectii financiare_V,Ch act'!K60</f>
        <v>0</v>
      </c>
      <c r="L35" s="102">
        <f>'Proiectii financiare_V,Ch act'!L126-'Proiectii financiare_V,Ch act'!L60</f>
        <v>0</v>
      </c>
      <c r="M35" s="102">
        <f>'Proiectii financiare_V,Ch act'!M126-'Proiectii financiare_V,Ch act'!M60</f>
        <v>0</v>
      </c>
      <c r="N35" s="102">
        <f>'Proiectii financiare_V,Ch act'!N126-'Proiectii financiare_V,Ch act'!N60</f>
        <v>0</v>
      </c>
      <c r="O35" s="102">
        <f>'Proiectii financiare_V,Ch act'!O126-'Proiectii financiare_V,Ch act'!O60</f>
        <v>0</v>
      </c>
      <c r="P35" s="102">
        <f>'Proiectii financiare_V,Ch act'!P126-'Proiectii financiare_V,Ch act'!P60</f>
        <v>0</v>
      </c>
      <c r="Q35" s="102">
        <f>'Proiectii financiare_V,Ch act'!Q126-'Proiectii financiare_V,Ch act'!Q60</f>
        <v>0</v>
      </c>
      <c r="R35" s="203"/>
    </row>
    <row r="36" spans="1:18" s="204" customFormat="1" ht="29.25" customHeight="1" x14ac:dyDescent="0.2">
      <c r="A36" s="320" t="s">
        <v>199</v>
      </c>
      <c r="B36" s="102">
        <f t="shared" si="4"/>
        <v>0</v>
      </c>
      <c r="C36" s="532"/>
      <c r="D36" s="201">
        <f>'Proiectii financiare_V,Ch act'!D127-'Proiectii financiare_V,Ch act'!D61</f>
        <v>0</v>
      </c>
      <c r="E36" s="201">
        <f>'Proiectii financiare_V,Ch act'!E127-'Proiectii financiare_V,Ch act'!E61</f>
        <v>0</v>
      </c>
      <c r="F36" s="201">
        <f>'Proiectii financiare_V,Ch act'!F127-'Proiectii financiare_V,Ch act'!F61</f>
        <v>0</v>
      </c>
      <c r="G36" s="201">
        <f>'Proiectii financiare_V,Ch act'!G127-'Proiectii financiare_V,Ch act'!G61</f>
        <v>0</v>
      </c>
      <c r="H36" s="201">
        <f>'Proiectii financiare_V,Ch act'!H127-'Proiectii financiare_V,Ch act'!H61</f>
        <v>0</v>
      </c>
      <c r="I36" s="201">
        <f>'Proiectii financiare_V,Ch act'!I127-'Proiectii financiare_V,Ch act'!I61</f>
        <v>0</v>
      </c>
      <c r="J36" s="201">
        <f>'Proiectii financiare_V,Ch act'!J127-'Proiectii financiare_V,Ch act'!J61</f>
        <v>0</v>
      </c>
      <c r="K36" s="201">
        <f>'Proiectii financiare_V,Ch act'!K127-'Proiectii financiare_V,Ch act'!K61</f>
        <v>0</v>
      </c>
      <c r="L36" s="201">
        <f>'Proiectii financiare_V,Ch act'!L127-'Proiectii financiare_V,Ch act'!L61</f>
        <v>0</v>
      </c>
      <c r="M36" s="201">
        <f>'Proiectii financiare_V,Ch act'!M127-'Proiectii financiare_V,Ch act'!M61</f>
        <v>0</v>
      </c>
      <c r="N36" s="201">
        <f>'Proiectii financiare_V,Ch act'!N127-'Proiectii financiare_V,Ch act'!N61</f>
        <v>0</v>
      </c>
      <c r="O36" s="201">
        <f>'Proiectii financiare_V,Ch act'!O127-'Proiectii financiare_V,Ch act'!O61</f>
        <v>0</v>
      </c>
      <c r="P36" s="201">
        <f>'Proiectii financiare_V,Ch act'!P127-'Proiectii financiare_V,Ch act'!P61</f>
        <v>0</v>
      </c>
      <c r="Q36" s="201">
        <f>'Proiectii financiare_V,Ch act'!Q127-'Proiectii financiare_V,Ch act'!Q61</f>
        <v>0</v>
      </c>
      <c r="R36" s="203"/>
    </row>
    <row r="37" spans="1:18" s="204" customFormat="1" ht="29.25" customHeight="1" x14ac:dyDescent="0.2">
      <c r="A37" s="320" t="s">
        <v>200</v>
      </c>
      <c r="B37" s="102">
        <f t="shared" si="4"/>
        <v>0</v>
      </c>
      <c r="C37" s="532"/>
      <c r="D37" s="201">
        <f>'Proiectii financiare_V,Ch act'!D128-'Proiectii financiare_V,Ch act'!D62</f>
        <v>0</v>
      </c>
      <c r="E37" s="201">
        <f>'Proiectii financiare_V,Ch act'!E128-'Proiectii financiare_V,Ch act'!E62</f>
        <v>0</v>
      </c>
      <c r="F37" s="201">
        <f>'Proiectii financiare_V,Ch act'!F128-'Proiectii financiare_V,Ch act'!F62</f>
        <v>0</v>
      </c>
      <c r="G37" s="201">
        <f>'Proiectii financiare_V,Ch act'!G128-'Proiectii financiare_V,Ch act'!G62</f>
        <v>0</v>
      </c>
      <c r="H37" s="201">
        <f>'Proiectii financiare_V,Ch act'!H128-'Proiectii financiare_V,Ch act'!H62</f>
        <v>0</v>
      </c>
      <c r="I37" s="201">
        <f>'Proiectii financiare_V,Ch act'!I128-'Proiectii financiare_V,Ch act'!I62</f>
        <v>0</v>
      </c>
      <c r="J37" s="201">
        <f>'Proiectii financiare_V,Ch act'!J128-'Proiectii financiare_V,Ch act'!J62</f>
        <v>0</v>
      </c>
      <c r="K37" s="201">
        <f>'Proiectii financiare_V,Ch act'!K128-'Proiectii financiare_V,Ch act'!K62</f>
        <v>0</v>
      </c>
      <c r="L37" s="201">
        <f>'Proiectii financiare_V,Ch act'!L128-'Proiectii financiare_V,Ch act'!L62</f>
        <v>0</v>
      </c>
      <c r="M37" s="201">
        <f>'Proiectii financiare_V,Ch act'!M128-'Proiectii financiare_V,Ch act'!M62</f>
        <v>0</v>
      </c>
      <c r="N37" s="201">
        <f>'Proiectii financiare_V,Ch act'!N128-'Proiectii financiare_V,Ch act'!N62</f>
        <v>0</v>
      </c>
      <c r="O37" s="201">
        <f>'Proiectii financiare_V,Ch act'!O128-'Proiectii financiare_V,Ch act'!O62</f>
        <v>0</v>
      </c>
      <c r="P37" s="201">
        <f>'Proiectii financiare_V,Ch act'!P128-'Proiectii financiare_V,Ch act'!P62</f>
        <v>0</v>
      </c>
      <c r="Q37" s="201">
        <f>'Proiectii financiare_V,Ch act'!Q128-'Proiectii financiare_V,Ch act'!Q62</f>
        <v>0</v>
      </c>
      <c r="R37" s="203"/>
    </row>
    <row r="38" spans="1:18" s="167" customFormat="1" ht="25.5" customHeight="1" x14ac:dyDescent="0.25">
      <c r="A38" s="170" t="s">
        <v>164</v>
      </c>
      <c r="B38" s="171">
        <f t="shared" si="4"/>
        <v>0</v>
      </c>
      <c r="C38" s="532"/>
      <c r="D38" s="171">
        <f t="shared" ref="D38:Q38" si="7">D29+D32+SUM(D33:D37)</f>
        <v>0</v>
      </c>
      <c r="E38" s="171">
        <f t="shared" si="7"/>
        <v>0</v>
      </c>
      <c r="F38" s="171">
        <f t="shared" si="7"/>
        <v>0</v>
      </c>
      <c r="G38" s="171">
        <f t="shared" si="7"/>
        <v>0</v>
      </c>
      <c r="H38" s="171">
        <f t="shared" si="7"/>
        <v>0</v>
      </c>
      <c r="I38" s="171">
        <f t="shared" si="7"/>
        <v>0</v>
      </c>
      <c r="J38" s="171">
        <f t="shared" si="7"/>
        <v>0</v>
      </c>
      <c r="K38" s="171">
        <f t="shared" si="7"/>
        <v>0</v>
      </c>
      <c r="L38" s="171">
        <f t="shared" si="7"/>
        <v>0</v>
      </c>
      <c r="M38" s="171">
        <f t="shared" si="7"/>
        <v>0</v>
      </c>
      <c r="N38" s="171">
        <f t="shared" si="7"/>
        <v>0</v>
      </c>
      <c r="O38" s="171">
        <f t="shared" si="7"/>
        <v>0</v>
      </c>
      <c r="P38" s="171">
        <f t="shared" si="7"/>
        <v>0</v>
      </c>
      <c r="Q38" s="171">
        <f t="shared" si="7"/>
        <v>0</v>
      </c>
      <c r="R38" s="202"/>
    </row>
    <row r="39" spans="1:18" s="318" customFormat="1" ht="25.5" x14ac:dyDescent="0.2">
      <c r="A39" s="315" t="s">
        <v>201</v>
      </c>
      <c r="B39" s="316">
        <f t="shared" si="4"/>
        <v>0</v>
      </c>
      <c r="C39" s="532"/>
      <c r="D39" s="201">
        <f>'Proiectii financiare_V,Ch act'!D130-'Proiectii financiare_V,Ch act'!D64</f>
        <v>0</v>
      </c>
      <c r="E39" s="201">
        <f>'Proiectii financiare_V,Ch act'!E130-'Proiectii financiare_V,Ch act'!E64</f>
        <v>0</v>
      </c>
      <c r="F39" s="201">
        <f>'Proiectii financiare_V,Ch act'!F130-'Proiectii financiare_V,Ch act'!F64</f>
        <v>0</v>
      </c>
      <c r="G39" s="201">
        <f>'Proiectii financiare_V,Ch act'!G130-'Proiectii financiare_V,Ch act'!G64</f>
        <v>0</v>
      </c>
      <c r="H39" s="201">
        <f>'Proiectii financiare_V,Ch act'!H130-'Proiectii financiare_V,Ch act'!H64</f>
        <v>0</v>
      </c>
      <c r="I39" s="201">
        <f>'Proiectii financiare_V,Ch act'!I130-'Proiectii financiare_V,Ch act'!I64</f>
        <v>0</v>
      </c>
      <c r="J39" s="201">
        <f>'Proiectii financiare_V,Ch act'!J130-'Proiectii financiare_V,Ch act'!J64</f>
        <v>0</v>
      </c>
      <c r="K39" s="201">
        <f>'Proiectii financiare_V,Ch act'!K130-'Proiectii financiare_V,Ch act'!K64</f>
        <v>0</v>
      </c>
      <c r="L39" s="201">
        <f>'Proiectii financiare_V,Ch act'!L130-'Proiectii financiare_V,Ch act'!L64</f>
        <v>0</v>
      </c>
      <c r="M39" s="201">
        <f>'Proiectii financiare_V,Ch act'!M130-'Proiectii financiare_V,Ch act'!M64</f>
        <v>0</v>
      </c>
      <c r="N39" s="201">
        <f>'Proiectii financiare_V,Ch act'!N130-'Proiectii financiare_V,Ch act'!N64</f>
        <v>0</v>
      </c>
      <c r="O39" s="201">
        <f>'Proiectii financiare_V,Ch act'!O130-'Proiectii financiare_V,Ch act'!O64</f>
        <v>0</v>
      </c>
      <c r="P39" s="201">
        <f>'Proiectii financiare_V,Ch act'!P130-'Proiectii financiare_V,Ch act'!P64</f>
        <v>0</v>
      </c>
      <c r="Q39" s="201">
        <f>'Proiectii financiare_V,Ch act'!Q130-'Proiectii financiare_V,Ch act'!Q64</f>
        <v>0</v>
      </c>
      <c r="R39" s="317"/>
    </row>
    <row r="40" spans="1:18" s="167" customFormat="1" ht="24" customHeight="1" x14ac:dyDescent="0.25">
      <c r="A40" s="170" t="s">
        <v>166</v>
      </c>
      <c r="B40" s="171">
        <f t="shared" si="4"/>
        <v>0</v>
      </c>
      <c r="C40" s="533"/>
      <c r="D40" s="171">
        <f t="shared" ref="D40:Q40" si="8">D20-D38</f>
        <v>0</v>
      </c>
      <c r="E40" s="171">
        <f t="shared" si="8"/>
        <v>0</v>
      </c>
      <c r="F40" s="171">
        <f t="shared" si="8"/>
        <v>0</v>
      </c>
      <c r="G40" s="171">
        <f t="shared" si="8"/>
        <v>0</v>
      </c>
      <c r="H40" s="171">
        <f t="shared" si="8"/>
        <v>0</v>
      </c>
      <c r="I40" s="171">
        <f t="shared" si="8"/>
        <v>0</v>
      </c>
      <c r="J40" s="171">
        <f t="shared" si="8"/>
        <v>0</v>
      </c>
      <c r="K40" s="171">
        <f t="shared" si="8"/>
        <v>0</v>
      </c>
      <c r="L40" s="171">
        <f t="shared" si="8"/>
        <v>0</v>
      </c>
      <c r="M40" s="171">
        <f t="shared" si="8"/>
        <v>0</v>
      </c>
      <c r="N40" s="171">
        <f t="shared" si="8"/>
        <v>0</v>
      </c>
      <c r="O40" s="171">
        <f t="shared" si="8"/>
        <v>0</v>
      </c>
      <c r="P40" s="171">
        <f t="shared" si="8"/>
        <v>0</v>
      </c>
      <c r="Q40" s="171">
        <f t="shared" si="8"/>
        <v>0</v>
      </c>
      <c r="R40" s="202"/>
    </row>
    <row r="41" spans="1:18" ht="15.75" x14ac:dyDescent="0.25">
      <c r="A41" s="205"/>
      <c r="H41" s="140"/>
      <c r="J41" s="140"/>
      <c r="K41" s="140"/>
      <c r="L41" s="140"/>
      <c r="M41" s="140"/>
    </row>
    <row r="42" spans="1:18" ht="15.75" x14ac:dyDescent="0.25">
      <c r="A42" s="205"/>
      <c r="H42" s="140"/>
      <c r="J42" s="140"/>
      <c r="K42" s="140"/>
      <c r="L42" s="140"/>
      <c r="M42" s="140"/>
    </row>
    <row r="43" spans="1:18" ht="15.75" x14ac:dyDescent="0.25">
      <c r="A43" s="183" t="s">
        <v>116</v>
      </c>
      <c r="B43" s="147" t="s">
        <v>95</v>
      </c>
      <c r="C43" s="147">
        <v>0</v>
      </c>
      <c r="D43" s="147">
        <v>1</v>
      </c>
      <c r="E43" s="147">
        <v>2</v>
      </c>
      <c r="F43" s="147">
        <v>3</v>
      </c>
      <c r="G43" s="147">
        <v>4</v>
      </c>
      <c r="H43" s="147">
        <v>5</v>
      </c>
      <c r="I43" s="147">
        <v>6</v>
      </c>
      <c r="J43" s="147">
        <v>7</v>
      </c>
      <c r="K43" s="147">
        <v>8</v>
      </c>
      <c r="L43" s="147">
        <v>9</v>
      </c>
      <c r="M43" s="147">
        <v>10</v>
      </c>
      <c r="N43" s="147">
        <v>11</v>
      </c>
      <c r="O43" s="147">
        <v>12</v>
      </c>
      <c r="P43" s="147">
        <v>13</v>
      </c>
      <c r="Q43" s="147">
        <v>14</v>
      </c>
    </row>
    <row r="44" spans="1:18" ht="15.75" x14ac:dyDescent="0.25">
      <c r="A44" s="192" t="s">
        <v>184</v>
      </c>
      <c r="B44" s="59">
        <f>SUM(D44:G44)</f>
        <v>0</v>
      </c>
      <c r="C44" s="550"/>
      <c r="D44" s="68">
        <f>Investitie!F72</f>
        <v>0</v>
      </c>
      <c r="E44" s="68">
        <f>Investitie!G72</f>
        <v>0</v>
      </c>
      <c r="F44" s="68">
        <f>Investitie!H72</f>
        <v>0</v>
      </c>
      <c r="G44" s="68">
        <f>Investitie!I72</f>
        <v>0</v>
      </c>
      <c r="H44" s="140"/>
      <c r="J44" s="140"/>
      <c r="K44" s="140"/>
      <c r="L44" s="140"/>
      <c r="M44" s="140"/>
    </row>
    <row r="45" spans="1:18" ht="15.75" x14ac:dyDescent="0.25">
      <c r="A45" s="185" t="str">
        <f>Investitie!B83</f>
        <v>Valoarea totala eligibilă, inclusiv TVA aferent</v>
      </c>
      <c r="B45" s="59" t="e">
        <f>SUM(D45:G45)</f>
        <v>#DIV/0!</v>
      </c>
      <c r="C45" s="551"/>
      <c r="D45" s="68" t="e">
        <f>Investitie!F83</f>
        <v>#DIV/0!</v>
      </c>
      <c r="E45" s="68" t="e">
        <f>Investitie!G83</f>
        <v>#DIV/0!</v>
      </c>
      <c r="F45" s="68" t="e">
        <f>Investitie!H83</f>
        <v>#DIV/0!</v>
      </c>
      <c r="G45" s="68" t="e">
        <f>Investitie!I83</f>
        <v>#DIV/0!</v>
      </c>
      <c r="H45" s="140"/>
      <c r="J45" s="140"/>
      <c r="K45" s="140"/>
      <c r="L45" s="140"/>
      <c r="M45" s="140"/>
    </row>
    <row r="46" spans="1:18" ht="15.75" x14ac:dyDescent="0.25">
      <c r="A46" s="185" t="str">
        <f>Investitie!B84</f>
        <v>Contribuţia proprie, din care :</v>
      </c>
      <c r="B46" s="59">
        <f>SUM(D46:G46)</f>
        <v>0</v>
      </c>
      <c r="C46" s="551"/>
      <c r="D46" s="68">
        <f>Investitie!F84</f>
        <v>0</v>
      </c>
      <c r="E46" s="68">
        <f>Investitie!G84</f>
        <v>0</v>
      </c>
      <c r="F46" s="68">
        <f>Investitie!H84</f>
        <v>0</v>
      </c>
      <c r="G46" s="68">
        <f>Investitie!I84</f>
        <v>0</v>
      </c>
      <c r="H46" s="140"/>
      <c r="J46" s="140"/>
      <c r="K46" s="140"/>
      <c r="L46" s="140"/>
      <c r="M46" s="140"/>
    </row>
    <row r="47" spans="1:18" ht="25.5" x14ac:dyDescent="0.25">
      <c r="A47" s="185" t="str">
        <f>Investitie!B85</f>
        <v>Contribuţia solicitantului la cheltuieli eligibile , inclusiv TVA aferent</v>
      </c>
      <c r="B47" s="59" t="e">
        <f>SUM(D47:G47)</f>
        <v>#DIV/0!</v>
      </c>
      <c r="C47" s="551"/>
      <c r="D47" s="68" t="e">
        <f>Investitie!F85</f>
        <v>#DIV/0!</v>
      </c>
      <c r="E47" s="68" t="e">
        <f>Investitie!G85</f>
        <v>#DIV/0!</v>
      </c>
      <c r="F47" s="68" t="e">
        <f>Investitie!H85</f>
        <v>#DIV/0!</v>
      </c>
      <c r="G47" s="68" t="e">
        <f>Investitie!I85</f>
        <v>#DIV/0!</v>
      </c>
    </row>
    <row r="48" spans="1:18" x14ac:dyDescent="0.25">
      <c r="A48" s="185">
        <f>Investitie!B86</f>
        <v>0</v>
      </c>
      <c r="B48" s="59">
        <f>SUM(D48:G48)</f>
        <v>0</v>
      </c>
      <c r="C48" s="551"/>
      <c r="D48" s="68">
        <f>Investitie!F86</f>
        <v>0</v>
      </c>
      <c r="E48" s="68">
        <f>Investitie!G86</f>
        <v>0</v>
      </c>
      <c r="F48" s="68">
        <f>Investitie!H86</f>
        <v>0</v>
      </c>
      <c r="G48" s="68">
        <f>Investitie!I86</f>
        <v>0</v>
      </c>
    </row>
    <row r="49" spans="1:17" hidden="1" x14ac:dyDescent="0.25">
      <c r="A49" s="185"/>
      <c r="B49" s="59"/>
      <c r="C49" s="551"/>
      <c r="D49" s="68"/>
      <c r="E49" s="68"/>
      <c r="F49" s="68"/>
      <c r="G49" s="68"/>
    </row>
    <row r="50" spans="1:17" x14ac:dyDescent="0.25">
      <c r="A50" s="185">
        <f>Investitie!B87</f>
        <v>0</v>
      </c>
      <c r="B50" s="59">
        <f>SUM(D50:G50)</f>
        <v>0</v>
      </c>
      <c r="C50" s="551"/>
      <c r="D50" s="68">
        <f>Investitie!F87</f>
        <v>0</v>
      </c>
      <c r="E50" s="68">
        <f>Investitie!G87</f>
        <v>0</v>
      </c>
      <c r="F50" s="68">
        <f>Investitie!H87</f>
        <v>0</v>
      </c>
      <c r="G50" s="68">
        <f>Investitie!I87</f>
        <v>0</v>
      </c>
    </row>
    <row r="51" spans="1:17" x14ac:dyDescent="0.25">
      <c r="C51" s="551"/>
    </row>
    <row r="52" spans="1:17" x14ac:dyDescent="0.25">
      <c r="A52" s="185" t="str">
        <f>Investitie!B95</f>
        <v>Total resurse</v>
      </c>
      <c r="B52" s="59" t="e">
        <f>SUM(D52:G52)</f>
        <v>#DIV/0!</v>
      </c>
      <c r="C52" s="545"/>
      <c r="D52" s="102" t="e">
        <f>Investitie!F95</f>
        <v>#DIV/0!</v>
      </c>
      <c r="E52" s="102" t="e">
        <f>Investitie!G95</f>
        <v>#DIV/0!</v>
      </c>
      <c r="F52" s="102" t="e">
        <f>Investitie!H95</f>
        <v>#DIV/0!</v>
      </c>
      <c r="G52" s="102" t="e">
        <f>Investitie!I95</f>
        <v>#DIV/0!</v>
      </c>
      <c r="H52" s="102">
        <f>Investitie!J95</f>
        <v>0</v>
      </c>
      <c r="I52" s="102">
        <f>Investitie!K95</f>
        <v>0</v>
      </c>
      <c r="J52" s="102">
        <f>Investitie!L95</f>
        <v>0</v>
      </c>
      <c r="K52" s="102">
        <f>Investitie!M95</f>
        <v>0</v>
      </c>
      <c r="L52" s="102">
        <f>Investitie!N95</f>
        <v>0</v>
      </c>
      <c r="M52" s="102">
        <f>Investitie!O95</f>
        <v>0</v>
      </c>
      <c r="N52" s="102">
        <f>Investitie!P95</f>
        <v>0</v>
      </c>
      <c r="O52" s="102">
        <f>Investitie!Q95</f>
        <v>0</v>
      </c>
      <c r="P52" s="102">
        <f>Investitie!R95</f>
        <v>0</v>
      </c>
      <c r="Q52" s="102">
        <f>Investitie!S95</f>
        <v>0</v>
      </c>
    </row>
    <row r="55" spans="1:17" x14ac:dyDescent="0.25">
      <c r="B55" s="40"/>
      <c r="C55" s="40"/>
      <c r="D55" s="40"/>
      <c r="E55" s="40"/>
      <c r="F55" s="40"/>
      <c r="G55" s="40"/>
      <c r="H55" s="40"/>
      <c r="J55" s="40"/>
      <c r="K55" s="40"/>
      <c r="L55" s="40"/>
      <c r="M55" s="40"/>
      <c r="N55" s="40"/>
      <c r="O55" s="40"/>
      <c r="P55" s="40"/>
      <c r="Q55" s="40"/>
    </row>
    <row r="56" spans="1:17" x14ac:dyDescent="0.25">
      <c r="B56" s="40"/>
      <c r="C56" s="40"/>
      <c r="D56" s="40"/>
      <c r="E56" s="40"/>
      <c r="F56" s="40"/>
      <c r="G56" s="40"/>
      <c r="H56" s="40"/>
      <c r="J56" s="40"/>
      <c r="K56" s="40"/>
      <c r="L56" s="40"/>
      <c r="M56" s="40"/>
      <c r="N56" s="40"/>
      <c r="O56" s="40"/>
      <c r="P56" s="40"/>
      <c r="Q56" s="40"/>
    </row>
    <row r="57" spans="1:17" x14ac:dyDescent="0.25">
      <c r="B57" s="40"/>
      <c r="C57" s="40"/>
      <c r="D57" s="40"/>
      <c r="E57" s="40"/>
      <c r="F57" s="40"/>
      <c r="G57" s="40"/>
      <c r="H57" s="40"/>
      <c r="J57" s="40"/>
      <c r="K57" s="40"/>
      <c r="L57" s="40"/>
      <c r="M57" s="40"/>
      <c r="N57" s="40"/>
      <c r="O57" s="40"/>
      <c r="P57" s="40"/>
      <c r="Q57" s="40"/>
    </row>
  </sheetData>
  <mergeCells count="6">
    <mergeCell ref="C44:C52"/>
    <mergeCell ref="A1:D1"/>
    <mergeCell ref="A2:H2"/>
    <mergeCell ref="A4:M4"/>
    <mergeCell ref="D5:Q5"/>
    <mergeCell ref="C7:C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Introducere</vt:lpstr>
      <vt:lpstr>Buget cerere</vt:lpstr>
      <vt:lpstr>Deviz general</vt:lpstr>
      <vt:lpstr>Deviz act D</vt:lpstr>
      <vt:lpstr>Deviz auxiliare 1</vt:lpstr>
      <vt:lpstr>Deviz auxiliare 2</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2025-08-05T18:06:15Z</dcterms:modified>
</cp:coreProperties>
</file>